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lcgq\Documents\Privado\3.0. Lit septiembre 2018\3.2.2. Hoja pedido\"/>
    </mc:Choice>
  </mc:AlternateContent>
  <workbookProtection workbookPassword="F3CF" lockStructure="1"/>
  <bookViews>
    <workbookView xWindow="4650" yWindow="0" windowWidth="12270" windowHeight="5310" tabRatio="500"/>
  </bookViews>
  <sheets>
    <sheet name="PEDIDO" sheetId="1" r:id="rId1"/>
    <sheet name="tarifa correos 2018" sheetId="4" state="hidden" r:id="rId2"/>
    <sheet name="pesos" sheetId="2" state="hidden" r:id="rId3"/>
    <sheet name="correos" sheetId="3" state="hidden" r:id="rId4"/>
  </sheets>
  <definedNames>
    <definedName name="_xlnm.Print_Area" localSheetId="0">PEDIDO!$A$1:$H$89</definedName>
    <definedName name="Z_5EC0EDA5_C208_47CA_8E0A_28F1D3B276A7_.wvu.Cols" localSheetId="0">pesos!$B:$D</definedName>
    <definedName name="Z_5EC0EDA5_C208_47CA_8E0A_28F1D3B276A7_.wvu.PrintArea" localSheetId="0">PEDIDO!$B$1:$H$89</definedName>
    <definedName name="Z_5EC0EDA5_C208_47CA_8E0A_28F1D3B276A7_.wvu.Rows" localSheetId="0">PEDIDO!#REF!,PEDIDO!#REF!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1" i="2" l="1"/>
  <c r="G2" i="2"/>
  <c r="G3" i="2"/>
  <c r="G4" i="2"/>
  <c r="G5" i="2"/>
  <c r="G6" i="2"/>
  <c r="G7" i="2"/>
  <c r="G8" i="2"/>
  <c r="G9" i="2"/>
  <c r="G10" i="2"/>
  <c r="G12" i="2"/>
  <c r="G13" i="2"/>
  <c r="G14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6" i="2"/>
  <c r="G47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4" i="2"/>
  <c r="G65" i="2"/>
  <c r="G66" i="2"/>
  <c r="G67" i="2"/>
  <c r="G68" i="2"/>
  <c r="G70" i="2"/>
  <c r="G72" i="2"/>
  <c r="C11" i="2"/>
  <c r="C12" i="2" l="1"/>
  <c r="G27" i="1"/>
  <c r="C65" i="2" l="1"/>
  <c r="C66" i="2"/>
  <c r="C67" i="2"/>
  <c r="C68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47" i="2"/>
  <c r="C35" i="2"/>
  <c r="C36" i="2"/>
  <c r="C37" i="2"/>
  <c r="C38" i="2"/>
  <c r="C39" i="2"/>
  <c r="C40" i="2"/>
  <c r="C41" i="2"/>
  <c r="C42" i="2"/>
  <c r="C43" i="2"/>
  <c r="C44" i="2"/>
  <c r="C23" i="2"/>
  <c r="C24" i="2"/>
  <c r="C25" i="2"/>
  <c r="C26" i="2"/>
  <c r="C27" i="2"/>
  <c r="C28" i="2"/>
  <c r="C29" i="2"/>
  <c r="C30" i="2"/>
  <c r="C31" i="2"/>
  <c r="C32" i="2"/>
  <c r="C33" i="2"/>
  <c r="C34" i="2"/>
  <c r="C17" i="2"/>
  <c r="C18" i="2"/>
  <c r="C19" i="2"/>
  <c r="C20" i="2"/>
  <c r="C21" i="2"/>
  <c r="C22" i="2"/>
  <c r="C3" i="2"/>
  <c r="C4" i="2"/>
  <c r="C5" i="2"/>
  <c r="C6" i="2"/>
  <c r="C7" i="2"/>
  <c r="C8" i="2"/>
  <c r="C9" i="2"/>
  <c r="C10" i="2"/>
  <c r="C13" i="2"/>
  <c r="C14" i="2"/>
  <c r="G59" i="1"/>
  <c r="G72" i="1"/>
  <c r="G73" i="1"/>
  <c r="G74" i="1" l="1"/>
  <c r="G45" i="1"/>
  <c r="C72" i="2" l="1"/>
  <c r="C70" i="2"/>
  <c r="C64" i="2"/>
  <c r="C49" i="2"/>
  <c r="C46" i="2"/>
  <c r="C16" i="2"/>
  <c r="C2" i="2"/>
  <c r="G88" i="1"/>
  <c r="G86" i="1"/>
  <c r="G84" i="1"/>
  <c r="G83" i="1"/>
  <c r="G82" i="1"/>
  <c r="G81" i="1"/>
  <c r="G80" i="1"/>
  <c r="G78" i="1"/>
  <c r="G77" i="1"/>
  <c r="G76" i="1"/>
  <c r="G75" i="1"/>
  <c r="G71" i="1"/>
  <c r="G70" i="1"/>
  <c r="G69" i="1"/>
  <c r="G68" i="1"/>
  <c r="G67" i="1"/>
  <c r="G66" i="1"/>
  <c r="G65" i="1"/>
  <c r="G63" i="1"/>
  <c r="G62" i="1"/>
  <c r="G60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3" i="1"/>
  <c r="G42" i="1"/>
  <c r="G41" i="1"/>
  <c r="G40" i="1"/>
  <c r="G39" i="1"/>
  <c r="G38" i="1"/>
  <c r="G37" i="1"/>
  <c r="G36" i="1"/>
  <c r="G35" i="1"/>
  <c r="G34" i="1"/>
  <c r="G33" i="1"/>
  <c r="G32" i="1"/>
  <c r="G30" i="1"/>
  <c r="G29" i="1"/>
  <c r="G28" i="1"/>
  <c r="G26" i="1"/>
  <c r="G25" i="1"/>
  <c r="G24" i="1"/>
  <c r="G23" i="1"/>
  <c r="G22" i="1"/>
  <c r="G21" i="1"/>
  <c r="G20" i="1"/>
  <c r="G19" i="1"/>
  <c r="G18" i="1"/>
  <c r="F4" i="1" l="1"/>
  <c r="C73" i="2"/>
  <c r="C3" i="3" s="1"/>
  <c r="G14" i="3" l="1"/>
  <c r="F8" i="1"/>
  <c r="F24" i="3"/>
  <c r="G11" i="3"/>
  <c r="G12" i="3"/>
  <c r="G13" i="3"/>
  <c r="G10" i="3"/>
  <c r="D9" i="1" l="1"/>
  <c r="G16" i="3"/>
  <c r="F23" i="3" s="1"/>
  <c r="F25" i="3" s="1"/>
  <c r="F5" i="1" s="1"/>
  <c r="F6" i="1" s="1"/>
</calcChain>
</file>

<file path=xl/sharedStrings.xml><?xml version="1.0" encoding="utf-8"?>
<sst xmlns="http://schemas.openxmlformats.org/spreadsheetml/2006/main" count="304" uniqueCount="149">
  <si>
    <t>Hoja de pedido - Literatura nacional, OA España</t>
  </si>
  <si>
    <t>€</t>
  </si>
  <si>
    <t xml:space="preserve">Gastos envío (nacional): </t>
  </si>
  <si>
    <t xml:space="preserve">TOTAL A PAGAR:  </t>
  </si>
  <si>
    <t xml:space="preserve">Peso aproximado: </t>
  </si>
  <si>
    <t>Kg</t>
  </si>
  <si>
    <t>Rellenar</t>
  </si>
  <si>
    <t>Grupo que solicita el pedido:</t>
  </si>
  <si>
    <t>Nombre y apellido de la persona 
                 a la que dirigir el envío:</t>
  </si>
  <si>
    <t>Dirección de envío:</t>
  </si>
  <si>
    <t>Localidad/provincia:</t>
  </si>
  <si>
    <t>C.P.</t>
  </si>
  <si>
    <t>lista desplegable</t>
  </si>
  <si>
    <t>Teléfono del contacto:</t>
  </si>
  <si>
    <t>LIBROS</t>
  </si>
  <si>
    <t>Precio 
/unidad</t>
  </si>
  <si>
    <r>
      <rPr>
        <b/>
        <sz val="8"/>
        <rFont val="Calibri"/>
        <family val="2"/>
        <charset val="1"/>
      </rPr>
      <t xml:space="preserve">Cantidad </t>
    </r>
    <r>
      <rPr>
        <b/>
        <sz val="8"/>
        <color rgb="FFDD0806"/>
        <rFont val="Calibri"/>
        <family val="2"/>
        <charset val="1"/>
      </rPr>
      <t>(rellenar)</t>
    </r>
  </si>
  <si>
    <t xml:space="preserve">Abstinencia </t>
  </si>
  <si>
    <t>12 pasos y 12 tradiciones (formato grande)</t>
  </si>
  <si>
    <t>12 pasos y 12 tradiciones (formato pequeño)</t>
  </si>
  <si>
    <t>En busca de un camino espiritual</t>
  </si>
  <si>
    <t>Más allá de nuestros más salvajes sueños</t>
  </si>
  <si>
    <t xml:space="preserve">Solo por hoy </t>
  </si>
  <si>
    <t>Lifeline Sampler</t>
  </si>
  <si>
    <t>Un nuevo comienzo</t>
  </si>
  <si>
    <t>Voces de recuperación</t>
  </si>
  <si>
    <t>FOLLETOS y TRÍPTICOS</t>
  </si>
  <si>
    <t>Al adolescente</t>
  </si>
  <si>
    <t>Al recién llegado</t>
  </si>
  <si>
    <t>Anorexia y bulimia</t>
  </si>
  <si>
    <t>Apadrinando con los 12 pasos</t>
  </si>
  <si>
    <t>Bienvenido de nuevo</t>
  </si>
  <si>
    <t>Damos la bienvenida al hombre que desea dejar de comer en exceso compulsivamente</t>
  </si>
  <si>
    <t>Dignidad de elegir (Planes de comidas sugeridos)</t>
  </si>
  <si>
    <t>El anonimato</t>
  </si>
  <si>
    <t>La septima tradición de OA</t>
  </si>
  <si>
    <t xml:space="preserve">Las herramientas de recuperación </t>
  </si>
  <si>
    <t>Los doce conceptos de servicio</t>
  </si>
  <si>
    <t>Los miembros de CCA(OA) usan diferentes tallas</t>
  </si>
  <si>
    <t>Mantener un peso saludable</t>
  </si>
  <si>
    <t>Miembros en recaída</t>
  </si>
  <si>
    <t>Preguntas y respuestas</t>
  </si>
  <si>
    <t>Un compromiso a la abstinencia</t>
  </si>
  <si>
    <t>Un plan de comidas</t>
  </si>
  <si>
    <t>Y qué si no creo en Dios</t>
  </si>
  <si>
    <t>SOBRES</t>
  </si>
  <si>
    <t>Sobre para el recién llegado vacío</t>
  </si>
  <si>
    <t>Sobre lleno (incluye "Al recién llegado" y "Herramientas de recuperación")</t>
  </si>
  <si>
    <t>HOJILLAS, MINIGUÍAS y TARJETAS</t>
  </si>
  <si>
    <t>Hojilla: A los padres y adultos interesados</t>
  </si>
  <si>
    <t>Hojilla: Al adolescente, cuestionario</t>
  </si>
  <si>
    <t>Hojilla: Lista de recuperación</t>
  </si>
  <si>
    <t>Hojilla: Sobre OA</t>
  </si>
  <si>
    <t>Hojilla: Las 15 preguntas</t>
  </si>
  <si>
    <t>Hojilla: Muchos síntomas, una solución</t>
  </si>
  <si>
    <t>Guía de bolsillo para miembros de OA</t>
  </si>
  <si>
    <t>Guía de bolsillo "Solo por hoy"</t>
  </si>
  <si>
    <t>Guía de bolsillo "Primero piensa"</t>
  </si>
  <si>
    <t xml:space="preserve">10 Tarjetas "Un día a la vez / Oración de la serenidad" </t>
  </si>
  <si>
    <t xml:space="preserve">100 Tarjetas de visita </t>
  </si>
  <si>
    <t>MANUALES</t>
  </si>
  <si>
    <t>Manual de servicio de IP (Información pública)</t>
  </si>
  <si>
    <t>Manual de talleres de servicios y tradiciones</t>
  </si>
  <si>
    <t>Manual del paso doce interno</t>
  </si>
  <si>
    <t>Manual para miembros, grupos e intergrupos</t>
  </si>
  <si>
    <t>Manual de información a los profesionales</t>
  </si>
  <si>
    <t>DOCUMENTACIÓN NO OFICIAL</t>
  </si>
  <si>
    <t>Participar con facilidad (Reglas de Roberts)</t>
  </si>
  <si>
    <t>CARTELES</t>
  </si>
  <si>
    <t>Aquí se habla OA (cartel doblado)</t>
  </si>
  <si>
    <t>Título</t>
  </si>
  <si>
    <t>Peso unitario</t>
  </si>
  <si>
    <t>Peso</t>
  </si>
  <si>
    <t>comentarios</t>
  </si>
  <si>
    <t>revisar peso</t>
  </si>
  <si>
    <t>Guía de bolsillo "Primero Piensa"</t>
  </si>
  <si>
    <t>total peso</t>
  </si>
  <si>
    <t>Total peso envío</t>
  </si>
  <si>
    <t>Peso envío</t>
  </si>
  <si>
    <t>más de (Kg)</t>
  </si>
  <si>
    <t>hasta (Kg)</t>
  </si>
  <si>
    <t>tarifa (€)</t>
  </si>
  <si>
    <t>Precio estimado</t>
  </si>
  <si>
    <t xml:space="preserve"> - Hasta 1 kg</t>
  </si>
  <si>
    <t xml:space="preserve"> - Más de 1 hasta 2 kg</t>
  </si>
  <si>
    <t xml:space="preserve"> - Más de 15 hasta 20 kg</t>
  </si>
  <si>
    <t>Precio del envío (sin embalaje)</t>
  </si>
  <si>
    <t>GASTOS ENVÍO - RESUMEN</t>
  </si>
  <si>
    <t>euros</t>
  </si>
  <si>
    <t>COMEDORES COMPULSIVOS ANÓNIMOS O.A.</t>
  </si>
  <si>
    <t>€ IVA incluido</t>
  </si>
  <si>
    <t>Total, 21 % IVA incluido</t>
  </si>
  <si>
    <t>Total, 4 % IVA incluido</t>
  </si>
  <si>
    <t>Novedad 2017</t>
  </si>
  <si>
    <t>Las doce tradiciones de OA</t>
  </si>
  <si>
    <t>Guía de bolsillo "Doce tradiciones"</t>
  </si>
  <si>
    <t>NIF: v81482325</t>
  </si>
  <si>
    <t>Una solución común, diversidad y recuperación</t>
  </si>
  <si>
    <t>Guía de bolsillo "Abstinencia sólida"</t>
  </si>
  <si>
    <t>Guía de bolsillo "Aplicando los 12 a un problema"</t>
  </si>
  <si>
    <r>
      <t xml:space="preserve">Instrucciones:
</t>
    </r>
    <r>
      <rPr>
        <sz val="9"/>
        <color rgb="FFDD0806"/>
        <rFont val="Calibri"/>
        <family val="2"/>
        <charset val="1"/>
      </rPr>
      <t>1. Rellenar SOLO los campos con fondo azul (datos del envío y cantidades)
    (el importe a pagar, incluidos gastos de envío, saldrá automáticamente)
2. Hacer ingreso en la cuenta corriente de la Caixa  ES42-2100-2998-43-0200032146
     a nombre de "Comedores Compulsivos Anónimos OA"
3. Enviar impreso y resguardo a literatura@comedorescompulsivos.es</t>
    </r>
  </si>
  <si>
    <t>Tarifas 2018</t>
  </si>
  <si>
    <r>
      <t>2.</t>
    </r>
    <r>
      <rPr>
        <b/>
        <sz val="7"/>
        <color rgb="FFFF0000"/>
        <rFont val="Times New Roman"/>
        <family val="1"/>
      </rPr>
      <t xml:space="preserve">     </t>
    </r>
    <r>
      <rPr>
        <b/>
        <sz val="14"/>
        <color rgb="FFFF0000"/>
        <rFont val="Calibri"/>
        <family val="2"/>
      </rPr>
      <t>Otros (para menos de 2 Kg)</t>
    </r>
  </si>
  <si>
    <t>3. Para más de 2 Kg y menos de 20, paquete azul</t>
  </si>
  <si>
    <r>
      <t>1.</t>
    </r>
    <r>
      <rPr>
        <b/>
        <sz val="7"/>
        <color rgb="FFFF0000"/>
        <rFont val="Times New Roman"/>
        <family val="1"/>
      </rPr>
      <t xml:space="preserve">     </t>
    </r>
    <r>
      <rPr>
        <b/>
        <sz val="14"/>
        <color rgb="FFFF0000"/>
        <rFont val="Calibri"/>
        <family val="2"/>
      </rPr>
      <t>LO MÁS INTERESANTE: (incluye la caja)</t>
    </r>
  </si>
  <si>
    <t>A la familia del comedor compulsivo (tríptico)</t>
  </si>
  <si>
    <t>Compulsión por la comida, una visión desde el interior (tríptico)</t>
  </si>
  <si>
    <t>Presentando OA a los profesionales de la salud (tríptico)</t>
  </si>
  <si>
    <t>Presentando OA al clero (tríptico)</t>
  </si>
  <si>
    <t>Si Dios hablara a OA (tríptico)</t>
  </si>
  <si>
    <t>Un programa de recuperación (tríptico)</t>
  </si>
  <si>
    <t>Madiana hasta 12 kilos</t>
  </si>
  <si>
    <t>Grande desde 12 hasta 25</t>
  </si>
  <si>
    <t xml:space="preserve"> - Más de 2 hasta 12 kg</t>
  </si>
  <si>
    <t>consultar</t>
  </si>
  <si>
    <t>Tarifas correos paq 72 (o carta certificada)</t>
  </si>
  <si>
    <t>2018</t>
  </si>
  <si>
    <t xml:space="preserve">Precio envío </t>
  </si>
  <si>
    <t>Precio embalaje unificado (simplificamos siempre a 1)</t>
  </si>
  <si>
    <t>Total gastos envío (embalaje más envío paquete paq72)</t>
  </si>
  <si>
    <t>Según el peso del envío</t>
  </si>
  <si>
    <t>Comedores Compulsivos Anónimos (2º edición)  (libro marrón)</t>
  </si>
  <si>
    <t>Guía para el inventario del 4º paso de Comedores Compulsivos Anónimos (rosa)</t>
  </si>
  <si>
    <t>Libro de trabajo de los doce pasos de Comedores Compulsivos Anónimos (azul)</t>
  </si>
  <si>
    <t>Solo por hoy, libro de trabajo</t>
  </si>
  <si>
    <t>Antes de tomar un bocado compulsivo recuerde… (tríptico)</t>
  </si>
  <si>
    <t>¿Es la comida un problema para usted? (Sugerido para IP) (tríptico)</t>
  </si>
  <si>
    <t>Una guía para madrinas y padrinos</t>
  </si>
  <si>
    <t>comprobación nombres</t>
  </si>
  <si>
    <t xml:space="preserve">Importe literatura: </t>
  </si>
  <si>
    <r>
      <t xml:space="preserve">Un programa de recuperación </t>
    </r>
    <r>
      <rPr>
        <i/>
        <sz val="11"/>
        <rFont val="Calibri"/>
        <family val="2"/>
      </rPr>
      <t>(tríptico)</t>
    </r>
  </si>
  <si>
    <r>
      <t>Si Dios hablara a OA</t>
    </r>
    <r>
      <rPr>
        <i/>
        <sz val="11"/>
        <rFont val="Calibri"/>
        <family val="2"/>
      </rPr>
      <t xml:space="preserve"> (tríptico)</t>
    </r>
  </si>
  <si>
    <r>
      <t xml:space="preserve">Presentando OA al clero </t>
    </r>
    <r>
      <rPr>
        <i/>
        <sz val="11"/>
        <rFont val="Calibri"/>
        <family val="2"/>
      </rPr>
      <t>(tríptico)</t>
    </r>
  </si>
  <si>
    <r>
      <t xml:space="preserve">Presentando OA a los profesionales de la salud </t>
    </r>
    <r>
      <rPr>
        <i/>
        <sz val="11"/>
        <rFont val="Calibri"/>
        <family val="2"/>
      </rPr>
      <t>(tríptico)</t>
    </r>
  </si>
  <si>
    <r>
      <t xml:space="preserve">¿Es la comida un problema para usted? (Sugerido para IP) </t>
    </r>
    <r>
      <rPr>
        <i/>
        <sz val="11"/>
        <rFont val="Calibri"/>
        <family val="2"/>
      </rPr>
      <t>(tríptico)</t>
    </r>
  </si>
  <si>
    <r>
      <t>Compulsión por la comida, una visión desde el interior</t>
    </r>
    <r>
      <rPr>
        <i/>
        <sz val="11"/>
        <rFont val="Calibri"/>
        <family val="2"/>
      </rPr>
      <t xml:space="preserve"> (tríptico)</t>
    </r>
  </si>
  <si>
    <r>
      <t xml:space="preserve">Antes de tomar un bocado compulsivo recuerde… </t>
    </r>
    <r>
      <rPr>
        <i/>
        <sz val="11"/>
        <rFont val="Calibri"/>
        <family val="2"/>
      </rPr>
      <t>(tríptico)</t>
    </r>
  </si>
  <si>
    <r>
      <t>A la familia del comedor compulsivo</t>
    </r>
    <r>
      <rPr>
        <i/>
        <sz val="11"/>
        <rFont val="Calibri"/>
        <family val="2"/>
      </rPr>
      <t xml:space="preserve"> (tríptico)</t>
    </r>
  </si>
  <si>
    <t>Novedad: desde abril 2018</t>
  </si>
  <si>
    <t>Sobre lleno (incluye "Al recién llegado", "Herramientas...", "Antes de tomar…" y "Primero piensa")</t>
  </si>
  <si>
    <t>Gratuito (solo para grupos, primer pedido anual)</t>
  </si>
  <si>
    <t>Envío a otras provincias</t>
  </si>
  <si>
    <t>Recoger en persona</t>
  </si>
  <si>
    <r>
      <t xml:space="preserve">Elegir opción de envío (ver </t>
    </r>
    <r>
      <rPr>
        <b/>
        <sz val="11"/>
        <color rgb="FF1F497D"/>
        <rFont val="Calibri"/>
        <family val="2"/>
        <charset val="1"/>
      </rPr>
      <t>*)</t>
    </r>
  </si>
  <si>
    <t>(*) Primer envío anual por grupo, gratuito (consultar a literatura@comedorescompulsivos.es en caso de duda)</t>
  </si>
  <si>
    <t>Novedad: reedición noviembre 2018</t>
  </si>
  <si>
    <t>Descarga gratuita en la web</t>
  </si>
  <si>
    <t>---</t>
  </si>
  <si>
    <t>(actualizado diciembre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</si>
</sst>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9" x14ac:knownFonts="1">
    <font>
      <sz val="11"/>
      <color rgb="FF000000"/>
      <name val="Calibri"/>
      <family val="2"/>
      <charset val="1"/>
    </font>
    <font>
      <b/>
      <sz val="11"/>
      <color rgb="FFDD0806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0"/>
      <color rgb="FFDD0806"/>
      <name val="Calibri"/>
      <family val="2"/>
      <charset val="1"/>
    </font>
    <font>
      <sz val="9"/>
      <color rgb="FFDD0806"/>
      <name val="Calibri"/>
      <family val="2"/>
      <charset val="1"/>
    </font>
    <font>
      <sz val="11"/>
      <name val="Calibri"/>
      <family val="2"/>
      <charset val="1"/>
    </font>
    <font>
      <b/>
      <sz val="14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1"/>
      <color rgb="FF1F497D"/>
      <name val="Calibri"/>
      <family val="2"/>
      <charset val="1"/>
    </font>
    <font>
      <sz val="11"/>
      <color rgb="FF376092"/>
      <name val="Comic Sans MS"/>
      <family val="4"/>
      <charset val="1"/>
    </font>
    <font>
      <sz val="11"/>
      <color rgb="FF000000"/>
      <name val="Arial Unicode MS"/>
      <family val="2"/>
      <charset val="1"/>
    </font>
    <font>
      <b/>
      <sz val="11"/>
      <name val="Calibri"/>
      <family val="2"/>
      <charset val="1"/>
    </font>
    <font>
      <b/>
      <sz val="8"/>
      <name val="Calibri"/>
      <family val="2"/>
      <charset val="1"/>
    </font>
    <font>
      <b/>
      <sz val="8"/>
      <color rgb="FFDD0806"/>
      <name val="Calibri"/>
      <family val="2"/>
      <charset val="1"/>
    </font>
    <font>
      <sz val="11"/>
      <color rgb="FF006100"/>
      <name val="Calibri"/>
      <family val="2"/>
      <charset val="1"/>
    </font>
    <font>
      <sz val="1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color rgb="FF000000"/>
      <name val="Arial Unicode MS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</font>
    <font>
      <b/>
      <u/>
      <sz val="16"/>
      <color rgb="FFFF0000"/>
      <name val="Calibri"/>
      <family val="2"/>
    </font>
    <font>
      <b/>
      <sz val="14"/>
      <color rgb="FFFF0000"/>
      <name val="Calibri"/>
      <family val="2"/>
    </font>
    <font>
      <b/>
      <sz val="7"/>
      <color rgb="FFFF0000"/>
      <name val="Times New Roman"/>
      <family val="1"/>
    </font>
    <font>
      <sz val="9"/>
      <color theme="1"/>
      <name val="Calibri"/>
      <family val="2"/>
      <scheme val="minor"/>
    </font>
    <font>
      <i/>
      <sz val="11"/>
      <name val="Calibri"/>
      <family val="2"/>
    </font>
    <font>
      <b/>
      <sz val="10"/>
      <color rgb="FF00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C6EFCE"/>
        <bgColor rgb="FFD7E4BD"/>
      </patternFill>
    </fill>
    <fill>
      <patternFill patternType="solid">
        <fgColor rgb="FFA6A6A6"/>
        <bgColor rgb="FF95B3D7"/>
      </patternFill>
    </fill>
    <fill>
      <patternFill patternType="solid">
        <fgColor rgb="FFFDEADA"/>
        <bgColor rgb="FFEBF1DE"/>
      </patternFill>
    </fill>
    <fill>
      <patternFill patternType="solid">
        <fgColor rgb="FF92D050"/>
        <bgColor rgb="FFC3D69B"/>
      </patternFill>
    </fill>
    <fill>
      <patternFill patternType="solid">
        <fgColor rgb="FFDCE6F2"/>
        <bgColor rgb="FFEBF1DE"/>
      </patternFill>
    </fill>
    <fill>
      <patternFill patternType="solid">
        <fgColor rgb="FF8EB4E3"/>
        <bgColor rgb="FF95B3D7"/>
      </patternFill>
    </fill>
    <fill>
      <patternFill patternType="solid">
        <fgColor rgb="FFFFFFFF"/>
        <bgColor rgb="FFEBF1DE"/>
      </patternFill>
    </fill>
    <fill>
      <patternFill patternType="solid">
        <fgColor rgb="FFD7E4BD"/>
        <bgColor rgb="FFC6EFCE"/>
      </patternFill>
    </fill>
    <fill>
      <patternFill patternType="solid">
        <fgColor rgb="FFFAC090"/>
        <bgColor rgb="FFC4BD97"/>
      </patternFill>
    </fill>
    <fill>
      <patternFill patternType="solid">
        <fgColor rgb="FFFFFF00"/>
        <bgColor rgb="FFFFFF66"/>
      </patternFill>
    </fill>
    <fill>
      <patternFill patternType="solid">
        <fgColor rgb="FFFFFF66"/>
        <bgColor rgb="FFFFFF00"/>
      </patternFill>
    </fill>
    <fill>
      <patternFill patternType="solid">
        <fgColor rgb="FF95B3D7"/>
        <bgColor rgb="FF8EB4E3"/>
      </patternFill>
    </fill>
    <fill>
      <patternFill patternType="solid">
        <fgColor rgb="FFC6D9F1"/>
        <bgColor rgb="FFDCE6F2"/>
      </patternFill>
    </fill>
    <fill>
      <patternFill patternType="solid">
        <fgColor rgb="FFD4FED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1F497D"/>
      </left>
      <right style="medium">
        <color rgb="FF1F497D"/>
      </right>
      <top style="medium">
        <color rgb="FF1F497D"/>
      </top>
      <bottom style="thin">
        <color rgb="FF1F497D"/>
      </bottom>
      <diagonal/>
    </border>
    <border>
      <left style="medium">
        <color rgb="FF1F497D"/>
      </left>
      <right style="medium">
        <color rgb="FF1F497D"/>
      </right>
      <top style="medium">
        <color rgb="FF1F497D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1F497D"/>
      </left>
      <right style="medium">
        <color rgb="FF1F497D"/>
      </right>
      <top style="medium">
        <color rgb="FF1F497D"/>
      </top>
      <bottom style="medium">
        <color rgb="FF1F497D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14" fillId="2" borderId="0" applyBorder="0" applyProtection="0"/>
  </cellStyleXfs>
  <cellXfs count="148">
    <xf numFmtId="0" fontId="0" fillId="0" borderId="0" xfId="0"/>
    <xf numFmtId="0" fontId="0" fillId="0" borderId="0" xfId="0" applyFont="1" applyAlignment="1" applyProtection="1">
      <alignment horizontal="left" wrapText="1"/>
    </xf>
    <xf numFmtId="0" fontId="0" fillId="0" borderId="0" xfId="0" applyFont="1" applyProtection="1"/>
    <xf numFmtId="2" fontId="0" fillId="0" borderId="0" xfId="0" applyNumberFormat="1" applyFont="1" applyAlignment="1" applyProtection="1">
      <alignment horizontal="right"/>
    </xf>
    <xf numFmtId="1" fontId="1" fillId="0" borderId="0" xfId="0" applyNumberFormat="1" applyFont="1" applyAlignment="1" applyProtection="1">
      <alignment horizontal="right"/>
    </xf>
    <xf numFmtId="0" fontId="0" fillId="0" borderId="0" xfId="0" applyFont="1" applyBorder="1" applyAlignment="1" applyProtection="1">
      <alignment horizontal="left" wrapText="1"/>
    </xf>
    <xf numFmtId="0" fontId="2" fillId="0" borderId="0" xfId="0" applyFont="1" applyBorder="1" applyAlignment="1" applyProtection="1"/>
    <xf numFmtId="0" fontId="0" fillId="3" borderId="0" xfId="0" applyFont="1" applyFill="1" applyProtection="1"/>
    <xf numFmtId="0" fontId="0" fillId="0" borderId="0" xfId="0" applyBorder="1" applyAlignment="1" applyProtection="1"/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right"/>
    </xf>
    <xf numFmtId="2" fontId="5" fillId="0" borderId="1" xfId="0" applyNumberFormat="1" applyFont="1" applyBorder="1" applyAlignment="1" applyProtection="1">
      <alignment horizontal="right"/>
    </xf>
    <xf numFmtId="2" fontId="5" fillId="0" borderId="0" xfId="0" applyNumberFormat="1" applyFont="1" applyBorder="1" applyAlignment="1" applyProtection="1">
      <alignment horizontal="left" vertical="center"/>
    </xf>
    <xf numFmtId="0" fontId="0" fillId="3" borderId="0" xfId="0" applyFont="1" applyFill="1" applyAlignment="1" applyProtection="1">
      <alignment vertical="center"/>
    </xf>
    <xf numFmtId="2" fontId="5" fillId="0" borderId="2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 vertical="center"/>
    </xf>
    <xf numFmtId="2" fontId="6" fillId="5" borderId="3" xfId="0" applyNumberFormat="1" applyFont="1" applyFill="1" applyBorder="1" applyAlignment="1" applyProtection="1">
      <alignment horizontal="right" vertical="center"/>
    </xf>
    <xf numFmtId="2" fontId="6" fillId="0" borderId="0" xfId="0" applyNumberFormat="1" applyFont="1" applyBorder="1" applyAlignment="1" applyProtection="1">
      <alignment horizontal="left" vertical="center"/>
    </xf>
    <xf numFmtId="164" fontId="5" fillId="0" borderId="1" xfId="0" applyNumberFormat="1" applyFont="1" applyBorder="1" applyAlignment="1" applyProtection="1">
      <alignment horizontal="right"/>
    </xf>
    <xf numFmtId="2" fontId="5" fillId="0" borderId="0" xfId="0" applyNumberFormat="1" applyFont="1" applyBorder="1" applyAlignment="1" applyProtection="1">
      <alignment horizontal="left"/>
    </xf>
    <xf numFmtId="0" fontId="7" fillId="0" borderId="0" xfId="0" applyFont="1" applyProtection="1"/>
    <xf numFmtId="0" fontId="8" fillId="0" borderId="0" xfId="0" applyFont="1" applyAlignment="1" applyProtection="1">
      <alignment horizontal="left" indent="1"/>
    </xf>
    <xf numFmtId="0" fontId="10" fillId="3" borderId="0" xfId="0" applyFont="1" applyFill="1" applyProtection="1"/>
    <xf numFmtId="0" fontId="8" fillId="0" borderId="0" xfId="0" applyFont="1" applyAlignment="1" applyProtection="1">
      <alignment horizontal="left" wrapText="1" indent="1"/>
    </xf>
    <xf numFmtId="0" fontId="10" fillId="7" borderId="2" xfId="0" applyFont="1" applyFill="1" applyBorder="1" applyProtection="1"/>
    <xf numFmtId="0" fontId="11" fillId="9" borderId="8" xfId="0" applyFont="1" applyFill="1" applyBorder="1" applyAlignment="1" applyProtection="1">
      <alignment horizontal="center" vertical="center" wrapText="1"/>
    </xf>
    <xf numFmtId="0" fontId="12" fillId="9" borderId="9" xfId="0" applyFont="1" applyFill="1" applyBorder="1" applyAlignment="1" applyProtection="1">
      <alignment horizontal="right" vertical="center" wrapText="1"/>
    </xf>
    <xf numFmtId="0" fontId="0" fillId="0" borderId="0" xfId="0" applyBorder="1" applyAlignment="1" applyProtection="1">
      <alignment vertical="center"/>
    </xf>
    <xf numFmtId="0" fontId="5" fillId="0" borderId="11" xfId="1" applyFont="1" applyFill="1" applyBorder="1" applyAlignment="1" applyProtection="1">
      <alignment horizontal="left" indent="1"/>
    </xf>
    <xf numFmtId="0" fontId="5" fillId="8" borderId="12" xfId="0" applyFont="1" applyFill="1" applyBorder="1" applyProtection="1"/>
    <xf numFmtId="0" fontId="5" fillId="8" borderId="13" xfId="0" applyFont="1" applyFill="1" applyBorder="1" applyProtection="1"/>
    <xf numFmtId="2" fontId="5" fillId="8" borderId="14" xfId="0" applyNumberFormat="1" applyFont="1" applyFill="1" applyBorder="1" applyAlignment="1" applyProtection="1">
      <alignment horizontal="right"/>
    </xf>
    <xf numFmtId="2" fontId="11" fillId="8" borderId="15" xfId="0" applyNumberFormat="1" applyFont="1" applyFill="1" applyBorder="1" applyAlignment="1" applyProtection="1">
      <alignment horizontal="right"/>
    </xf>
    <xf numFmtId="0" fontId="5" fillId="0" borderId="16" xfId="1" applyFont="1" applyFill="1" applyBorder="1" applyAlignment="1" applyProtection="1">
      <alignment horizontal="left" indent="1"/>
    </xf>
    <xf numFmtId="0" fontId="5" fillId="8" borderId="17" xfId="0" applyFont="1" applyFill="1" applyBorder="1" applyAlignment="1" applyProtection="1">
      <alignment wrapText="1"/>
    </xf>
    <xf numFmtId="0" fontId="5" fillId="8" borderId="18" xfId="0" applyFont="1" applyFill="1" applyBorder="1" applyAlignment="1" applyProtection="1">
      <alignment wrapText="1"/>
    </xf>
    <xf numFmtId="2" fontId="5" fillId="8" borderId="19" xfId="0" applyNumberFormat="1" applyFont="1" applyFill="1" applyBorder="1" applyAlignment="1" applyProtection="1">
      <alignment horizontal="right" wrapText="1"/>
    </xf>
    <xf numFmtId="1" fontId="11" fillId="6" borderId="19" xfId="0" applyNumberFormat="1" applyFont="1" applyFill="1" applyBorder="1" applyAlignment="1" applyProtection="1">
      <alignment horizontal="right"/>
      <protection locked="0"/>
    </xf>
    <xf numFmtId="2" fontId="11" fillId="8" borderId="20" xfId="0" applyNumberFormat="1" applyFont="1" applyFill="1" applyBorder="1" applyAlignment="1" applyProtection="1">
      <alignment horizontal="right"/>
    </xf>
    <xf numFmtId="0" fontId="15" fillId="8" borderId="17" xfId="0" applyFont="1" applyFill="1" applyBorder="1" applyAlignment="1" applyProtection="1">
      <alignment wrapText="1"/>
    </xf>
    <xf numFmtId="0" fontId="15" fillId="8" borderId="18" xfId="0" applyFont="1" applyFill="1" applyBorder="1" applyAlignment="1" applyProtection="1">
      <alignment wrapText="1"/>
    </xf>
    <xf numFmtId="2" fontId="11" fillId="8" borderId="20" xfId="0" applyNumberFormat="1" applyFont="1" applyFill="1" applyBorder="1" applyAlignment="1" applyProtection="1">
      <alignment horizontal="right" wrapText="1"/>
    </xf>
    <xf numFmtId="2" fontId="5" fillId="8" borderId="19" xfId="0" applyNumberFormat="1" applyFont="1" applyFill="1" applyBorder="1" applyAlignment="1" applyProtection="1">
      <alignment horizontal="right"/>
    </xf>
    <xf numFmtId="0" fontId="5" fillId="8" borderId="17" xfId="0" applyFont="1" applyFill="1" applyBorder="1" applyProtection="1"/>
    <xf numFmtId="0" fontId="5" fillId="8" borderId="18" xfId="0" applyFont="1" applyFill="1" applyBorder="1" applyProtection="1"/>
    <xf numFmtId="0" fontId="7" fillId="0" borderId="17" xfId="0" applyFont="1" applyBorder="1" applyAlignment="1" applyProtection="1">
      <alignment horizontal="center" wrapText="1"/>
    </xf>
    <xf numFmtId="0" fontId="7" fillId="0" borderId="18" xfId="0" applyFont="1" applyBorder="1" applyAlignment="1" applyProtection="1">
      <alignment horizontal="center" wrapText="1"/>
    </xf>
    <xf numFmtId="0" fontId="0" fillId="0" borderId="0" xfId="0" applyBorder="1" applyAlignment="1" applyProtection="1"/>
    <xf numFmtId="0" fontId="0" fillId="0" borderId="0" xfId="0" applyFont="1" applyProtection="1"/>
    <xf numFmtId="0" fontId="5" fillId="3" borderId="0" xfId="0" applyFont="1" applyFill="1" applyProtection="1"/>
    <xf numFmtId="0" fontId="7" fillId="0" borderId="17" xfId="0" applyFont="1" applyBorder="1" applyAlignment="1" applyProtection="1">
      <alignment horizontal="right" vertical="center" wrapText="1" indent="4"/>
    </xf>
    <xf numFmtId="0" fontId="0" fillId="0" borderId="0" xfId="0" applyBorder="1" applyAlignment="1" applyProtection="1">
      <alignment vertical="center"/>
    </xf>
    <xf numFmtId="0" fontId="5" fillId="0" borderId="21" xfId="1" applyFont="1" applyFill="1" applyBorder="1" applyAlignment="1" applyProtection="1">
      <alignment horizontal="left" indent="1"/>
    </xf>
    <xf numFmtId="0" fontId="5" fillId="0" borderId="7" xfId="1" applyFont="1" applyFill="1" applyBorder="1" applyAlignment="1" applyProtection="1">
      <alignment horizontal="left" indent="1"/>
    </xf>
    <xf numFmtId="0" fontId="5" fillId="8" borderId="24" xfId="0" applyFont="1" applyFill="1" applyBorder="1" applyProtection="1"/>
    <xf numFmtId="0" fontId="5" fillId="8" borderId="8" xfId="0" applyFont="1" applyFill="1" applyBorder="1" applyProtection="1"/>
    <xf numFmtId="2" fontId="5" fillId="8" borderId="9" xfId="0" applyNumberFormat="1" applyFont="1" applyFill="1" applyBorder="1" applyAlignment="1" applyProtection="1">
      <alignment horizontal="right"/>
    </xf>
    <xf numFmtId="2" fontId="11" fillId="8" borderId="10" xfId="0" applyNumberFormat="1" applyFont="1" applyFill="1" applyBorder="1" applyAlignment="1" applyProtection="1">
      <alignment horizontal="right"/>
    </xf>
    <xf numFmtId="0" fontId="0" fillId="3" borderId="0" xfId="0" applyFont="1" applyFill="1" applyAlignment="1" applyProtection="1">
      <alignment horizontal="left" wrapText="1"/>
    </xf>
    <xf numFmtId="2" fontId="0" fillId="3" borderId="0" xfId="0" applyNumberFormat="1" applyFont="1" applyFill="1" applyAlignment="1" applyProtection="1">
      <alignment horizontal="right"/>
    </xf>
    <xf numFmtId="1" fontId="1" fillId="3" borderId="0" xfId="0" applyNumberFormat="1" applyFont="1" applyFill="1" applyAlignment="1" applyProtection="1">
      <alignment horizontal="right"/>
    </xf>
    <xf numFmtId="165" fontId="1" fillId="0" borderId="0" xfId="0" applyNumberFormat="1" applyFont="1" applyProtection="1"/>
    <xf numFmtId="0" fontId="0" fillId="10" borderId="0" xfId="0" applyFont="1" applyFill="1" applyAlignment="1" applyProtection="1">
      <alignment horizontal="left" wrapText="1"/>
    </xf>
    <xf numFmtId="0" fontId="12" fillId="10" borderId="1" xfId="0" applyFont="1" applyFill="1" applyBorder="1" applyAlignment="1" applyProtection="1">
      <alignment horizontal="right" wrapText="1"/>
    </xf>
    <xf numFmtId="165" fontId="12" fillId="10" borderId="1" xfId="0" applyNumberFormat="1" applyFont="1" applyFill="1" applyBorder="1" applyAlignment="1" applyProtection="1">
      <alignment horizontal="right" wrapText="1"/>
    </xf>
    <xf numFmtId="165" fontId="11" fillId="4" borderId="0" xfId="0" applyNumberFormat="1" applyFont="1" applyFill="1" applyBorder="1" applyProtection="1"/>
    <xf numFmtId="165" fontId="11" fillId="10" borderId="0" xfId="0" applyNumberFormat="1" applyFont="1" applyFill="1" applyBorder="1" applyProtection="1"/>
    <xf numFmtId="165" fontId="11" fillId="4" borderId="0" xfId="0" applyNumberFormat="1" applyFont="1" applyFill="1" applyBorder="1" applyAlignment="1" applyProtection="1"/>
    <xf numFmtId="165" fontId="11" fillId="4" borderId="0" xfId="0" applyNumberFormat="1" applyFont="1" applyFill="1" applyBorder="1" applyAlignment="1" applyProtection="1">
      <alignment wrapText="1"/>
    </xf>
    <xf numFmtId="165" fontId="16" fillId="4" borderId="0" xfId="0" applyNumberFormat="1" applyFont="1" applyFill="1" applyBorder="1" applyProtection="1"/>
    <xf numFmtId="0" fontId="7" fillId="0" borderId="0" xfId="0" applyFont="1" applyAlignment="1" applyProtection="1">
      <alignment horizontal="right"/>
    </xf>
    <xf numFmtId="0" fontId="0" fillId="10" borderId="0" xfId="0" applyFill="1"/>
    <xf numFmtId="165" fontId="16" fillId="10" borderId="0" xfId="0" applyNumberFormat="1" applyFont="1" applyFill="1" applyBorder="1" applyAlignment="1" applyProtection="1">
      <alignment horizontal="center"/>
    </xf>
    <xf numFmtId="165" fontId="11" fillId="10" borderId="0" xfId="0" applyNumberFormat="1" applyFont="1" applyFill="1" applyBorder="1" applyAlignment="1" applyProtection="1">
      <alignment horizontal="center"/>
    </xf>
    <xf numFmtId="0" fontId="7" fillId="0" borderId="16" xfId="1" applyFont="1" applyFill="1" applyBorder="1" applyAlignment="1" applyProtection="1">
      <alignment horizontal="left" indent="1"/>
    </xf>
    <xf numFmtId="165" fontId="16" fillId="4" borderId="0" xfId="0" applyNumberFormat="1" applyFont="1" applyFill="1" applyBorder="1" applyAlignment="1" applyProtection="1"/>
    <xf numFmtId="165" fontId="1" fillId="10" borderId="25" xfId="0" applyNumberFormat="1" applyFont="1" applyFill="1" applyBorder="1" applyProtection="1"/>
    <xf numFmtId="165" fontId="1" fillId="0" borderId="0" xfId="0" applyNumberFormat="1" applyFont="1" applyBorder="1" applyProtection="1"/>
    <xf numFmtId="0" fontId="10" fillId="0" borderId="0" xfId="0" applyFont="1" applyProtection="1"/>
    <xf numFmtId="0" fontId="17" fillId="0" borderId="0" xfId="0" applyFont="1" applyProtection="1"/>
    <xf numFmtId="0" fontId="0" fillId="3" borderId="0" xfId="0" applyFont="1" applyFill="1" applyAlignment="1" applyProtection="1">
      <alignment horizontal="right"/>
    </xf>
    <xf numFmtId="165" fontId="1" fillId="3" borderId="0" xfId="0" applyNumberFormat="1" applyFont="1" applyFill="1" applyProtection="1"/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 applyProtection="1">
      <alignment horizontal="center" wrapText="1"/>
    </xf>
    <xf numFmtId="0" fontId="18" fillId="11" borderId="0" xfId="0" applyFont="1" applyFill="1" applyAlignment="1">
      <alignment wrapText="1"/>
    </xf>
    <xf numFmtId="0" fontId="0" fillId="12" borderId="0" xfId="0" applyFont="1" applyFill="1"/>
    <xf numFmtId="0" fontId="19" fillId="12" borderId="0" xfId="0" applyFont="1" applyFill="1" applyAlignment="1" applyProtection="1">
      <alignment vertical="center" wrapText="1"/>
    </xf>
    <xf numFmtId="0" fontId="5" fillId="12" borderId="0" xfId="0" applyFont="1" applyFill="1" applyAlignment="1" applyProtection="1">
      <alignment horizontal="right" vertical="center"/>
    </xf>
    <xf numFmtId="165" fontId="5" fillId="12" borderId="1" xfId="0" applyNumberFormat="1" applyFont="1" applyFill="1" applyBorder="1" applyAlignment="1" applyProtection="1">
      <alignment horizontal="center" vertical="center"/>
    </xf>
    <xf numFmtId="0" fontId="18" fillId="13" borderId="0" xfId="0" applyFont="1" applyFill="1" applyBorder="1" applyAlignment="1" applyProtection="1">
      <alignment wrapText="1"/>
    </xf>
    <xf numFmtId="0" fontId="0" fillId="14" borderId="0" xfId="0" applyFont="1" applyFill="1" applyProtection="1"/>
    <xf numFmtId="49" fontId="16" fillId="13" borderId="0" xfId="0" applyNumberFormat="1" applyFont="1" applyFill="1" applyBorder="1" applyAlignment="1" applyProtection="1">
      <alignment wrapText="1"/>
    </xf>
    <xf numFmtId="0" fontId="0" fillId="14" borderId="0" xfId="0" applyFont="1" applyFill="1" applyAlignment="1" applyProtection="1">
      <alignment wrapText="1"/>
    </xf>
    <xf numFmtId="0" fontId="0" fillId="14" borderId="0" xfId="0" applyFill="1" applyProtection="1"/>
    <xf numFmtId="0" fontId="20" fillId="14" borderId="3" xfId="0" applyFont="1" applyFill="1" applyBorder="1" applyAlignment="1" applyProtection="1">
      <alignment wrapText="1"/>
    </xf>
    <xf numFmtId="0" fontId="0" fillId="14" borderId="26" xfId="0" applyFont="1" applyFill="1" applyBorder="1" applyAlignment="1" applyProtection="1">
      <alignment horizontal="right"/>
    </xf>
    <xf numFmtId="0" fontId="0" fillId="14" borderId="27" xfId="0" applyFont="1" applyFill="1" applyBorder="1" applyAlignment="1" applyProtection="1">
      <alignment horizontal="right"/>
    </xf>
    <xf numFmtId="0" fontId="0" fillId="14" borderId="0" xfId="0" applyFont="1" applyFill="1" applyAlignment="1" applyProtection="1">
      <alignment horizontal="right"/>
    </xf>
    <xf numFmtId="0" fontId="20" fillId="14" borderId="0" xfId="0" applyFont="1" applyFill="1" applyBorder="1" applyAlignment="1" applyProtection="1">
      <alignment wrapText="1"/>
    </xf>
    <xf numFmtId="0" fontId="0" fillId="14" borderId="1" xfId="0" applyFont="1" applyFill="1" applyBorder="1" applyProtection="1"/>
    <xf numFmtId="0" fontId="5" fillId="14" borderId="0" xfId="0" applyFont="1" applyFill="1" applyProtection="1"/>
    <xf numFmtId="0" fontId="20" fillId="13" borderId="3" xfId="0" applyFont="1" applyFill="1" applyBorder="1" applyProtection="1"/>
    <xf numFmtId="0" fontId="0" fillId="13" borderId="0" xfId="0" applyFont="1" applyFill="1"/>
    <xf numFmtId="0" fontId="0" fillId="13" borderId="0" xfId="0" applyFont="1" applyFill="1" applyProtection="1"/>
    <xf numFmtId="0" fontId="0" fillId="0" borderId="0" xfId="0" applyFont="1" applyAlignment="1" applyProtection="1">
      <alignment wrapText="1"/>
    </xf>
    <xf numFmtId="0" fontId="5" fillId="0" borderId="0" xfId="0" applyFont="1" applyAlignment="1" applyProtection="1">
      <alignment horizontal="right"/>
    </xf>
    <xf numFmtId="0" fontId="18" fillId="11" borderId="0" xfId="0" applyFont="1" applyFill="1" applyAlignment="1" applyProtection="1">
      <alignment wrapText="1"/>
    </xf>
    <xf numFmtId="0" fontId="0" fillId="12" borderId="0" xfId="0" applyFont="1" applyFill="1" applyProtection="1"/>
    <xf numFmtId="0" fontId="5" fillId="12" borderId="0" xfId="0" applyFont="1" applyFill="1" applyProtection="1"/>
    <xf numFmtId="0" fontId="5" fillId="12" borderId="0" xfId="0" applyFont="1" applyFill="1" applyAlignment="1" applyProtection="1">
      <alignment horizontal="center"/>
    </xf>
    <xf numFmtId="0" fontId="0" fillId="12" borderId="0" xfId="0" applyFont="1" applyFill="1" applyAlignment="1" applyProtection="1">
      <alignment wrapText="1"/>
    </xf>
    <xf numFmtId="0" fontId="5" fillId="12" borderId="0" xfId="0" applyFont="1" applyFill="1" applyBorder="1" applyAlignment="1" applyProtection="1">
      <alignment horizontal="right"/>
    </xf>
    <xf numFmtId="2" fontId="11" fillId="11" borderId="0" xfId="0" applyNumberFormat="1" applyFont="1" applyFill="1" applyBorder="1" applyAlignment="1" applyProtection="1">
      <alignment horizontal="center"/>
    </xf>
    <xf numFmtId="0" fontId="11" fillId="12" borderId="0" xfId="0" applyFont="1" applyFill="1" applyBorder="1" applyAlignment="1" applyProtection="1">
      <alignment horizontal="right"/>
    </xf>
    <xf numFmtId="2" fontId="11" fillId="11" borderId="3" xfId="0" applyNumberFormat="1" applyFont="1" applyFill="1" applyBorder="1" applyAlignment="1" applyProtection="1">
      <alignment horizontal="center"/>
    </xf>
    <xf numFmtId="2" fontId="21" fillId="9" borderId="10" xfId="0" applyNumberFormat="1" applyFont="1" applyFill="1" applyBorder="1" applyAlignment="1" applyProtection="1">
      <alignment horizontal="right" vertical="center" wrapText="1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horizontal="left" vertical="center" indent="2"/>
    </xf>
    <xf numFmtId="0" fontId="5" fillId="0" borderId="22" xfId="0" applyFont="1" applyBorder="1" applyAlignment="1" applyProtection="1">
      <alignment horizontal="center"/>
    </xf>
    <xf numFmtId="0" fontId="5" fillId="0" borderId="23" xfId="0" applyFont="1" applyBorder="1" applyAlignment="1" applyProtection="1">
      <alignment horizontal="center"/>
    </xf>
    <xf numFmtId="0" fontId="7" fillId="8" borderId="18" xfId="0" applyFont="1" applyFill="1" applyBorder="1" applyProtection="1"/>
    <xf numFmtId="0" fontId="0" fillId="0" borderId="0" xfId="0" applyFill="1" applyBorder="1" applyAlignment="1" applyProtection="1"/>
    <xf numFmtId="0" fontId="0" fillId="0" borderId="0" xfId="0" applyFont="1" applyFill="1" applyBorder="1" applyAlignment="1" applyProtection="1"/>
    <xf numFmtId="0" fontId="26" fillId="15" borderId="28" xfId="0" applyFont="1" applyFill="1" applyBorder="1"/>
    <xf numFmtId="165" fontId="12" fillId="0" borderId="0" xfId="0" applyNumberFormat="1" applyFont="1" applyFill="1" applyBorder="1" applyAlignment="1" applyProtection="1">
      <alignment horizontal="right" wrapText="1"/>
    </xf>
    <xf numFmtId="165" fontId="12" fillId="0" borderId="0" xfId="0" applyNumberFormat="1" applyFont="1" applyFill="1" applyBorder="1" applyAlignment="1" applyProtection="1">
      <alignment horizontal="left" vertical="center"/>
    </xf>
    <xf numFmtId="0" fontId="10" fillId="0" borderId="0" xfId="0" applyFont="1" applyFill="1" applyProtection="1"/>
    <xf numFmtId="0" fontId="19" fillId="0" borderId="0" xfId="0" applyFont="1" applyAlignment="1" applyProtection="1">
      <alignment horizontal="left" indent="1"/>
    </xf>
    <xf numFmtId="0" fontId="7" fillId="8" borderId="13" xfId="0" applyFont="1" applyFill="1" applyBorder="1" applyAlignment="1" applyProtection="1">
      <alignment horizontal="right"/>
    </xf>
    <xf numFmtId="0" fontId="7" fillId="8" borderId="18" xfId="0" applyFont="1" applyFill="1" applyBorder="1" applyAlignment="1" applyProtection="1">
      <alignment wrapText="1"/>
    </xf>
    <xf numFmtId="2" fontId="5" fillId="8" borderId="19" xfId="0" quotePrefix="1" applyNumberFormat="1" applyFont="1" applyFill="1" applyBorder="1" applyAlignment="1" applyProtection="1">
      <alignment horizontal="right"/>
    </xf>
    <xf numFmtId="0" fontId="7" fillId="0" borderId="11" xfId="1" applyFont="1" applyFill="1" applyBorder="1" applyAlignment="1" applyProtection="1">
      <alignment horizontal="left" indent="1"/>
    </xf>
    <xf numFmtId="0" fontId="9" fillId="6" borderId="30" xfId="0" applyFont="1" applyFill="1" applyBorder="1" applyAlignment="1" applyProtection="1">
      <alignment horizontal="center"/>
      <protection locked="0"/>
    </xf>
    <xf numFmtId="0" fontId="9" fillId="6" borderId="32" xfId="0" applyFont="1" applyFill="1" applyBorder="1" applyAlignment="1" applyProtection="1">
      <alignment horizontal="center"/>
      <protection locked="0"/>
    </xf>
    <xf numFmtId="0" fontId="9" fillId="6" borderId="31" xfId="0" applyFont="1" applyFill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left"/>
    </xf>
    <xf numFmtId="0" fontId="28" fillId="0" borderId="29" xfId="0" applyFont="1" applyBorder="1" applyAlignment="1" applyProtection="1">
      <alignment horizontal="right"/>
    </xf>
    <xf numFmtId="0" fontId="11" fillId="9" borderId="7" xfId="0" applyFont="1" applyFill="1" applyBorder="1" applyAlignment="1" applyProtection="1">
      <alignment horizontal="center" vertical="center" wrapText="1"/>
    </xf>
    <xf numFmtId="0" fontId="9" fillId="6" borderId="5" xfId="0" applyFont="1" applyFill="1" applyBorder="1" applyAlignment="1" applyProtection="1">
      <alignment horizontal="left" wrapText="1" indent="1"/>
      <protection locked="0"/>
    </xf>
    <xf numFmtId="0" fontId="9" fillId="6" borderId="3" xfId="0" applyFont="1" applyFill="1" applyBorder="1" applyAlignment="1" applyProtection="1">
      <alignment horizontal="left" indent="1"/>
      <protection locked="0"/>
    </xf>
    <xf numFmtId="0" fontId="9" fillId="6" borderId="6" xfId="0" applyFont="1" applyFill="1" applyBorder="1" applyAlignment="1" applyProtection="1">
      <alignment horizontal="left"/>
      <protection locked="0"/>
    </xf>
    <xf numFmtId="0" fontId="9" fillId="6" borderId="3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wrapText="1"/>
    </xf>
    <xf numFmtId="0" fontId="3" fillId="4" borderId="1" xfId="0" applyFont="1" applyFill="1" applyBorder="1" applyAlignment="1" applyProtection="1">
      <alignment horizontal="left" wrapText="1"/>
    </xf>
    <xf numFmtId="0" fontId="9" fillId="6" borderId="4" xfId="0" applyFont="1" applyFill="1" applyBorder="1" applyAlignment="1" applyProtection="1">
      <alignment horizontal="left" indent="1"/>
      <protection locked="0"/>
    </xf>
    <xf numFmtId="0" fontId="11" fillId="9" borderId="24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77933C"/>
      <rgbColor rgb="FF800080"/>
      <rgbColor rgb="FF008080"/>
      <rgbColor rgb="FFC4BD97"/>
      <rgbColor rgb="FF948A54"/>
      <rgbColor rgb="FF8EB4E3"/>
      <rgbColor rgb="FF993366"/>
      <rgbColor rgb="FFEBF1DE"/>
      <rgbColor rgb="FFDCE6F2"/>
      <rgbColor rgb="FF660066"/>
      <rgbColor rgb="FFFF8080"/>
      <rgbColor rgb="FF376092"/>
      <rgbColor rgb="FFC6D9F1"/>
      <rgbColor rgb="FF000080"/>
      <rgbColor rgb="FFFF00FF"/>
      <rgbColor rgb="FFFDEADA"/>
      <rgbColor rgb="FF00FFFF"/>
      <rgbColor rgb="FF800080"/>
      <rgbColor rgb="FF800000"/>
      <rgbColor rgb="FF008080"/>
      <rgbColor rgb="FF0000FF"/>
      <rgbColor rgb="FF00CCFF"/>
      <rgbColor rgb="FFD7E4BD"/>
      <rgbColor rgb="FFC6EFCE"/>
      <rgbColor rgb="FFFFFF66"/>
      <rgbColor rgb="FF93CDDD"/>
      <rgbColor rgb="FFC3D69B"/>
      <rgbColor rgb="FF95B3D7"/>
      <rgbColor rgb="FFFAC090"/>
      <rgbColor rgb="FF558ED5"/>
      <rgbColor rgb="FF33CCCC"/>
      <rgbColor rgb="FF92D050"/>
      <rgbColor rgb="FFFFCC00"/>
      <rgbColor rgb="FFFF9900"/>
      <rgbColor rgb="FFFF6600"/>
      <rgbColor rgb="FF595959"/>
      <rgbColor rgb="FFA6A6A6"/>
      <rgbColor rgb="FF003366"/>
      <rgbColor rgb="FF339966"/>
      <rgbColor rgb="FF003300"/>
      <rgbColor rgb="FF333300"/>
      <rgbColor rgb="FFDD0806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198000</xdr:colOff>
      <xdr:row>0</xdr:row>
      <xdr:rowOff>182880</xdr:rowOff>
    </xdr:from>
    <xdr:to>
      <xdr:col>1</xdr:col>
      <xdr:colOff>1333500</xdr:colOff>
      <xdr:row>2</xdr:row>
      <xdr:rowOff>23812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98000" y="182880"/>
          <a:ext cx="1135500" cy="110299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5</xdr:row>
      <xdr:rowOff>9525</xdr:rowOff>
    </xdr:from>
    <xdr:to>
      <xdr:col>6</xdr:col>
      <xdr:colOff>619125</xdr:colOff>
      <xdr:row>14</xdr:row>
      <xdr:rowOff>142875</xdr:rowOff>
    </xdr:to>
    <xdr:pic>
      <xdr:nvPicPr>
        <xdr:cNvPr id="2" name="Imagen 9">
          <a:extLst>
            <a:ext uri="{FF2B5EF4-FFF2-40B4-BE49-F238E27FC236}">
              <a16:creationId xmlns="" xmlns:a16="http://schemas.microsoft.com/office/drawing/2014/main" id="{1AA49403-0636-4EF3-8B25-520EFB7F9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200025"/>
          <a:ext cx="4600575" cy="2257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66675</xdr:colOff>
      <xdr:row>32</xdr:row>
      <xdr:rowOff>180975</xdr:rowOff>
    </xdr:from>
    <xdr:to>
      <xdr:col>6</xdr:col>
      <xdr:colOff>106045</xdr:colOff>
      <xdr:row>54</xdr:row>
      <xdr:rowOff>175895</xdr:rowOff>
    </xdr:to>
    <xdr:grpSp>
      <xdr:nvGrpSpPr>
        <xdr:cNvPr id="3" name="Grupo 2">
          <a:extLst>
            <a:ext uri="{FF2B5EF4-FFF2-40B4-BE49-F238E27FC236}">
              <a16:creationId xmlns="" xmlns:a16="http://schemas.microsoft.com/office/drawing/2014/main" id="{BB314701-97B9-44D5-8BD1-0BDA9EFE5077}"/>
            </a:ext>
          </a:extLst>
        </xdr:cNvPr>
        <xdr:cNvGrpSpPr/>
      </xdr:nvGrpSpPr>
      <xdr:grpSpPr>
        <a:xfrm>
          <a:off x="66675" y="6572250"/>
          <a:ext cx="4611370" cy="4185920"/>
          <a:chOff x="0" y="0"/>
          <a:chExt cx="5400040" cy="4591685"/>
        </a:xfrm>
      </xdr:grpSpPr>
      <xdr:pic>
        <xdr:nvPicPr>
          <xdr:cNvPr id="4" name="Imagen 3">
            <a:extLst>
              <a:ext uri="{FF2B5EF4-FFF2-40B4-BE49-F238E27FC236}">
                <a16:creationId xmlns="" xmlns:a16="http://schemas.microsoft.com/office/drawing/2014/main" id="{3B6F881F-855E-4A98-9C5B-608EE35436F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5400040" cy="4591685"/>
          </a:xfrm>
          <a:prstGeom prst="rect">
            <a:avLst/>
          </a:prstGeom>
        </xdr:spPr>
      </xdr:pic>
      <xdr:grpSp>
        <xdr:nvGrpSpPr>
          <xdr:cNvPr id="5" name="Grupo 4">
            <a:extLst>
              <a:ext uri="{FF2B5EF4-FFF2-40B4-BE49-F238E27FC236}">
                <a16:creationId xmlns="" xmlns:a16="http://schemas.microsoft.com/office/drawing/2014/main" id="{3A7AD194-CA4A-405F-B4B2-4EC92C0D759C}"/>
              </a:ext>
            </a:extLst>
          </xdr:cNvPr>
          <xdr:cNvGrpSpPr/>
        </xdr:nvGrpSpPr>
        <xdr:grpSpPr>
          <a:xfrm>
            <a:off x="163902" y="1802920"/>
            <a:ext cx="5184092" cy="2218456"/>
            <a:chOff x="0" y="0"/>
            <a:chExt cx="5184092" cy="2218456"/>
          </a:xfrm>
        </xdr:grpSpPr>
        <xdr:cxnSp macro="">
          <xdr:nvCxnSpPr>
            <xdr:cNvPr id="6" name="Conector recto 5">
              <a:extLst>
                <a:ext uri="{FF2B5EF4-FFF2-40B4-BE49-F238E27FC236}">
                  <a16:creationId xmlns="" xmlns:a16="http://schemas.microsoft.com/office/drawing/2014/main" id="{0744BCFA-3A8B-45EF-802F-FD5FCC8855B8}"/>
                </a:ext>
              </a:extLst>
            </xdr:cNvPr>
            <xdr:cNvCxnSpPr/>
          </xdr:nvCxnSpPr>
          <xdr:spPr>
            <a:xfrm flipV="1">
              <a:off x="43132" y="1587261"/>
              <a:ext cx="5140960" cy="17145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7" name="Cuadro de texto 2">
              <a:extLst>
                <a:ext uri="{FF2B5EF4-FFF2-40B4-BE49-F238E27FC236}">
                  <a16:creationId xmlns="" xmlns:a16="http://schemas.microsoft.com/office/drawing/2014/main" id="{75F518DD-EC7D-42EF-B2D2-CD364C8BED0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3150" y="1466297"/>
              <a:ext cx="2288769" cy="752159"/>
            </a:xfrm>
            <a:prstGeom prst="rect">
              <a:avLst/>
            </a:prstGeom>
            <a:solidFill>
              <a:schemeClr val="accent4">
                <a:lumMod val="20000"/>
                <a:lumOff val="80000"/>
              </a:schemeClr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>
                <a:lnSpc>
                  <a:spcPct val="107000"/>
                </a:lnSpc>
                <a:spcAft>
                  <a:spcPts val="800"/>
                </a:spcAft>
              </a:pPr>
              <a:r>
                <a:rPr lang="es-ES_tradnl" sz="11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rPr>
                <a:t>Máx 20 Kg. Si fuera más habría que mandar dos o ir al paquete de 72h. grande</a:t>
              </a:r>
              <a:endPara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  <xdr:cxnSp macro="">
          <xdr:nvCxnSpPr>
            <xdr:cNvPr id="8" name="Conector recto 7">
              <a:extLst>
                <a:ext uri="{FF2B5EF4-FFF2-40B4-BE49-F238E27FC236}">
                  <a16:creationId xmlns="" xmlns:a16="http://schemas.microsoft.com/office/drawing/2014/main" id="{C62B3505-30CE-4398-804C-7613C68A85A2}"/>
                </a:ext>
              </a:extLst>
            </xdr:cNvPr>
            <xdr:cNvCxnSpPr/>
          </xdr:nvCxnSpPr>
          <xdr:spPr>
            <a:xfrm>
              <a:off x="0" y="0"/>
              <a:ext cx="5106670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9" name="Conector recto 8">
              <a:extLst>
                <a:ext uri="{FF2B5EF4-FFF2-40B4-BE49-F238E27FC236}">
                  <a16:creationId xmlns="" xmlns:a16="http://schemas.microsoft.com/office/drawing/2014/main" id="{6EB21C79-F9B3-47F9-9BA8-8728C1133BCC}"/>
                </a:ext>
              </a:extLst>
            </xdr:cNvPr>
            <xdr:cNvCxnSpPr/>
          </xdr:nvCxnSpPr>
          <xdr:spPr>
            <a:xfrm>
              <a:off x="0" y="267419"/>
              <a:ext cx="5106670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0</xdr:col>
      <xdr:colOff>276225</xdr:colOff>
      <xdr:row>17</xdr:row>
      <xdr:rowOff>47625</xdr:rowOff>
    </xdr:from>
    <xdr:to>
      <xdr:col>6</xdr:col>
      <xdr:colOff>352425</xdr:colOff>
      <xdr:row>29</xdr:row>
      <xdr:rowOff>152400</xdr:rowOff>
    </xdr:to>
    <xdr:pic>
      <xdr:nvPicPr>
        <xdr:cNvPr id="10" name="Imagen 2">
          <a:extLst>
            <a:ext uri="{FF2B5EF4-FFF2-40B4-BE49-F238E27FC236}">
              <a16:creationId xmlns="" xmlns:a16="http://schemas.microsoft.com/office/drawing/2014/main" id="{FD512C22-5657-4CFF-B383-C6177DA5A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5362575"/>
          <a:ext cx="4648200" cy="2390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showGridLines="0" tabSelected="1" zoomScale="120" zoomScaleNormal="120" zoomScaleSheetLayoutView="110" zoomScalePageLayoutView="110" workbookViewId="0">
      <selection activeCell="C10" sqref="C10:G10"/>
    </sheetView>
  </sheetViews>
  <sheetFormatPr baseColWidth="10" defaultColWidth="8.85546875" defaultRowHeight="15" zeroHeight="1" x14ac:dyDescent="0.25"/>
  <cols>
    <col min="1" max="1" width="4.7109375" customWidth="1"/>
    <col min="2" max="2" width="32" style="1" customWidth="1"/>
    <col min="3" max="3" width="31.42578125" style="2" customWidth="1"/>
    <col min="4" max="4" width="30.140625" style="2" customWidth="1"/>
    <col min="5" max="5" width="8.85546875" style="3" customWidth="1"/>
    <col min="6" max="6" width="9.140625" style="4" customWidth="1"/>
    <col min="7" max="7" width="11.42578125" style="4" customWidth="1"/>
    <col min="8" max="8" width="4.85546875" style="4" customWidth="1"/>
    <col min="9" max="9" width="34.7109375" style="2" hidden="1" customWidth="1"/>
  </cols>
  <sheetData>
    <row r="1" spans="1:9" ht="20.25" customHeight="1" x14ac:dyDescent="0.3">
      <c r="B1" s="5"/>
      <c r="C1" s="137" t="s">
        <v>0</v>
      </c>
      <c r="D1" s="137"/>
      <c r="E1" s="138" t="s">
        <v>148</v>
      </c>
      <c r="F1" s="138"/>
      <c r="G1" s="138"/>
      <c r="H1" s="6"/>
      <c r="I1" s="7"/>
    </row>
    <row r="2" spans="1:9" ht="78.75" customHeight="1" x14ac:dyDescent="0.25">
      <c r="B2" s="5"/>
      <c r="C2" s="145" t="s">
        <v>100</v>
      </c>
      <c r="D2" s="145"/>
      <c r="E2" s="145"/>
      <c r="F2" s="145"/>
      <c r="G2" s="145"/>
      <c r="H2" s="8"/>
      <c r="I2" s="7"/>
    </row>
    <row r="3" spans="1:9" ht="14.25" customHeight="1" x14ac:dyDescent="0.25">
      <c r="C3" s="9"/>
      <c r="D3" s="9"/>
      <c r="E3" s="9"/>
      <c r="F3" s="9"/>
      <c r="G3" s="9"/>
      <c r="I3" s="7"/>
    </row>
    <row r="4" spans="1:9" s="9" customFormat="1" ht="12.75" customHeight="1" x14ac:dyDescent="0.25">
      <c r="C4" s="2"/>
      <c r="D4" s="2"/>
      <c r="E4" s="10" t="s">
        <v>129</v>
      </c>
      <c r="F4" s="11">
        <f>SUM(G18:G89)</f>
        <v>0</v>
      </c>
      <c r="G4" s="12" t="s">
        <v>1</v>
      </c>
      <c r="H4" s="8"/>
      <c r="I4" s="13"/>
    </row>
    <row r="5" spans="1:9" ht="15" customHeight="1" x14ac:dyDescent="0.25">
      <c r="B5" s="144" t="s">
        <v>89</v>
      </c>
      <c r="C5" s="144"/>
      <c r="E5" s="10" t="s">
        <v>2</v>
      </c>
      <c r="F5" s="14">
        <f>+IF(C15="Envío a otras provincias",IF(F8&gt;25,"consultar",+correos!F25),0)</f>
        <v>0</v>
      </c>
      <c r="G5" s="12" t="s">
        <v>1</v>
      </c>
      <c r="H5" s="8"/>
      <c r="I5" s="7"/>
    </row>
    <row r="6" spans="1:9" ht="15" customHeight="1" x14ac:dyDescent="0.25">
      <c r="B6" s="144" t="s">
        <v>96</v>
      </c>
      <c r="C6" s="144"/>
      <c r="D6" s="9"/>
      <c r="E6" s="15" t="s">
        <v>3</v>
      </c>
      <c r="F6" s="16">
        <f>IF(F5=0,F4,IF(F8&gt;25,"consultar gastos envío",+F4+F5))</f>
        <v>0</v>
      </c>
      <c r="G6" s="12" t="s">
        <v>90</v>
      </c>
      <c r="H6" s="8"/>
      <c r="I6" s="7"/>
    </row>
    <row r="7" spans="1:9" ht="10.5" customHeight="1" x14ac:dyDescent="0.25">
      <c r="C7" s="9"/>
      <c r="D7" s="9"/>
      <c r="E7" s="15"/>
      <c r="F7" s="17"/>
      <c r="G7" s="17"/>
      <c r="H7" s="8"/>
      <c r="I7" s="7"/>
    </row>
    <row r="8" spans="1:9" ht="15" customHeight="1" x14ac:dyDescent="0.25">
      <c r="E8" s="10" t="s">
        <v>4</v>
      </c>
      <c r="F8" s="18">
        <f>+correos!C3</f>
        <v>0</v>
      </c>
      <c r="G8" s="19" t="s">
        <v>5</v>
      </c>
      <c r="H8" s="8"/>
      <c r="I8" s="7"/>
    </row>
    <row r="9" spans="1:9" ht="17.25" customHeight="1" x14ac:dyDescent="0.25">
      <c r="C9" s="20" t="s">
        <v>6</v>
      </c>
      <c r="D9" s="20" t="str">
        <f>+IF(F8&gt;25,"para más de 25 kg consultar gastos de envío","")</f>
        <v/>
      </c>
      <c r="H9" s="8"/>
      <c r="I9" s="7"/>
    </row>
    <row r="10" spans="1:9" ht="17.25" customHeight="1" thickBot="1" x14ac:dyDescent="0.35">
      <c r="B10" s="21" t="s">
        <v>7</v>
      </c>
      <c r="C10" s="146"/>
      <c r="D10" s="146"/>
      <c r="E10" s="146"/>
      <c r="F10" s="146"/>
      <c r="G10" s="146"/>
      <c r="H10" s="8"/>
      <c r="I10" s="22"/>
    </row>
    <row r="11" spans="1:9" ht="31.5" thickBot="1" x14ac:dyDescent="0.35">
      <c r="B11" s="23" t="s">
        <v>8</v>
      </c>
      <c r="C11" s="140"/>
      <c r="D11" s="140"/>
      <c r="E11" s="140"/>
      <c r="F11" s="140"/>
      <c r="G11" s="140"/>
      <c r="H11" s="8"/>
    </row>
    <row r="12" spans="1:9" ht="17.25" customHeight="1" thickBot="1" x14ac:dyDescent="0.35">
      <c r="B12" s="21" t="s">
        <v>9</v>
      </c>
      <c r="C12" s="141"/>
      <c r="D12" s="141"/>
      <c r="E12" s="141"/>
      <c r="F12" s="141"/>
      <c r="G12" s="141"/>
      <c r="H12" s="8"/>
      <c r="I12" s="22"/>
    </row>
    <row r="13" spans="1:9" ht="17.25" customHeight="1" thickBot="1" x14ac:dyDescent="0.35">
      <c r="B13" s="21" t="s">
        <v>10</v>
      </c>
      <c r="C13" s="142"/>
      <c r="D13" s="142"/>
      <c r="E13" s="21" t="s">
        <v>11</v>
      </c>
      <c r="F13" s="143"/>
      <c r="G13" s="143"/>
      <c r="H13" s="8"/>
      <c r="I13" s="22" t="s">
        <v>12</v>
      </c>
    </row>
    <row r="14" spans="1:9" ht="17.25" customHeight="1" thickBot="1" x14ac:dyDescent="0.35">
      <c r="D14" s="21" t="s">
        <v>13</v>
      </c>
      <c r="E14" s="134"/>
      <c r="F14" s="135"/>
      <c r="G14" s="136"/>
      <c r="H14" s="47"/>
      <c r="I14" s="24" t="s">
        <v>141</v>
      </c>
    </row>
    <row r="15" spans="1:9" ht="17.25" customHeight="1" thickBot="1" x14ac:dyDescent="0.35">
      <c r="B15" s="21" t="s">
        <v>143</v>
      </c>
      <c r="C15" s="134" t="s">
        <v>141</v>
      </c>
      <c r="D15" s="135"/>
      <c r="E15" s="135"/>
      <c r="F15" s="136"/>
      <c r="H15" s="8"/>
      <c r="I15" s="24" t="s">
        <v>142</v>
      </c>
    </row>
    <row r="16" spans="1:9" s="2" customFormat="1" ht="17.25" customHeight="1" x14ac:dyDescent="0.3">
      <c r="A16" s="48"/>
      <c r="C16" s="129" t="s">
        <v>144</v>
      </c>
      <c r="H16" s="8"/>
      <c r="I16" s="24" t="s">
        <v>140</v>
      </c>
    </row>
    <row r="17" spans="2:9" s="9" customFormat="1" ht="25.5" x14ac:dyDescent="0.25">
      <c r="B17" s="139" t="s">
        <v>14</v>
      </c>
      <c r="C17" s="139"/>
      <c r="D17" s="25"/>
      <c r="E17" s="26" t="s">
        <v>15</v>
      </c>
      <c r="F17" s="26" t="s">
        <v>16</v>
      </c>
      <c r="G17" s="116" t="s">
        <v>92</v>
      </c>
      <c r="H17" s="27"/>
      <c r="I17" s="7"/>
    </row>
    <row r="18" spans="2:9" ht="15" customHeight="1" x14ac:dyDescent="0.25">
      <c r="B18" s="28" t="s">
        <v>17</v>
      </c>
      <c r="C18" s="29"/>
      <c r="D18" s="30"/>
      <c r="E18" s="31">
        <v>6</v>
      </c>
      <c r="F18" s="37"/>
      <c r="G18" s="32">
        <f t="shared" ref="G18:G30" si="0">+E18*F18</f>
        <v>0</v>
      </c>
      <c r="H18" s="8"/>
      <c r="I18" s="7"/>
    </row>
    <row r="19" spans="2:9" ht="15" customHeight="1" x14ac:dyDescent="0.25">
      <c r="B19" s="33" t="s">
        <v>121</v>
      </c>
      <c r="C19" s="34"/>
      <c r="D19" s="35"/>
      <c r="E19" s="36">
        <v>9</v>
      </c>
      <c r="F19" s="37"/>
      <c r="G19" s="38">
        <f t="shared" si="0"/>
        <v>0</v>
      </c>
      <c r="H19" s="8"/>
      <c r="I19" s="7"/>
    </row>
    <row r="20" spans="2:9" ht="14.25" customHeight="1" x14ac:dyDescent="0.25">
      <c r="B20" s="33" t="s">
        <v>18</v>
      </c>
      <c r="C20" s="34"/>
      <c r="D20" s="35"/>
      <c r="E20" s="36">
        <v>8</v>
      </c>
      <c r="F20" s="37"/>
      <c r="G20" s="38">
        <f t="shared" si="0"/>
        <v>0</v>
      </c>
      <c r="H20" s="8"/>
      <c r="I20" s="7"/>
    </row>
    <row r="21" spans="2:9" ht="15" customHeight="1" x14ac:dyDescent="0.25">
      <c r="B21" s="33" t="s">
        <v>19</v>
      </c>
      <c r="C21" s="39"/>
      <c r="D21" s="40"/>
      <c r="E21" s="36">
        <v>8</v>
      </c>
      <c r="F21" s="37"/>
      <c r="G21" s="41">
        <f t="shared" si="0"/>
        <v>0</v>
      </c>
      <c r="H21" s="8"/>
      <c r="I21" s="7"/>
    </row>
    <row r="22" spans="2:9" ht="15" customHeight="1" x14ac:dyDescent="0.25">
      <c r="B22" s="33" t="s">
        <v>20</v>
      </c>
      <c r="C22" s="39"/>
      <c r="D22" s="40"/>
      <c r="E22" s="36">
        <v>6</v>
      </c>
      <c r="F22" s="37"/>
      <c r="G22" s="41">
        <f t="shared" si="0"/>
        <v>0</v>
      </c>
      <c r="H22" s="8"/>
      <c r="I22" s="7"/>
    </row>
    <row r="23" spans="2:9" ht="15" customHeight="1" x14ac:dyDescent="0.25">
      <c r="B23" s="33" t="s">
        <v>122</v>
      </c>
      <c r="C23" s="34"/>
      <c r="D23" s="35"/>
      <c r="E23" s="42">
        <v>2</v>
      </c>
      <c r="F23" s="37"/>
      <c r="G23" s="38">
        <f t="shared" si="0"/>
        <v>0</v>
      </c>
      <c r="H23" s="8"/>
      <c r="I23" s="7"/>
    </row>
    <row r="24" spans="2:9" ht="15" customHeight="1" x14ac:dyDescent="0.25">
      <c r="B24" s="33" t="s">
        <v>123</v>
      </c>
      <c r="C24" s="34"/>
      <c r="D24" s="35"/>
      <c r="E24" s="42">
        <v>2</v>
      </c>
      <c r="F24" s="37"/>
      <c r="G24" s="38">
        <f t="shared" si="0"/>
        <v>0</v>
      </c>
      <c r="H24" s="8"/>
      <c r="I24" s="7"/>
    </row>
    <row r="25" spans="2:9" ht="15" customHeight="1" x14ac:dyDescent="0.25">
      <c r="B25" s="33" t="s">
        <v>21</v>
      </c>
      <c r="C25" s="34"/>
      <c r="D25" s="35"/>
      <c r="E25" s="36">
        <v>7</v>
      </c>
      <c r="F25" s="37"/>
      <c r="G25" s="41">
        <f t="shared" si="0"/>
        <v>0</v>
      </c>
      <c r="H25" s="8"/>
      <c r="I25" s="7"/>
    </row>
    <row r="26" spans="2:9" ht="15" customHeight="1" x14ac:dyDescent="0.25">
      <c r="B26" s="33" t="s">
        <v>22</v>
      </c>
      <c r="C26" s="43"/>
      <c r="D26" s="44"/>
      <c r="E26" s="42">
        <v>12</v>
      </c>
      <c r="F26" s="37"/>
      <c r="G26" s="38">
        <f t="shared" si="0"/>
        <v>0</v>
      </c>
      <c r="H26" s="8"/>
      <c r="I26" s="7"/>
    </row>
    <row r="27" spans="2:9" ht="15" customHeight="1" x14ac:dyDescent="0.25">
      <c r="B27" s="74" t="s">
        <v>124</v>
      </c>
      <c r="C27" s="43"/>
      <c r="D27" s="122" t="s">
        <v>138</v>
      </c>
      <c r="E27" s="42">
        <v>6</v>
      </c>
      <c r="F27" s="37"/>
      <c r="G27" s="38">
        <f t="shared" si="0"/>
        <v>0</v>
      </c>
      <c r="H27" s="47"/>
      <c r="I27" s="7"/>
    </row>
    <row r="28" spans="2:9" ht="15" customHeight="1" x14ac:dyDescent="0.25">
      <c r="B28" s="33" t="s">
        <v>23</v>
      </c>
      <c r="C28" s="43"/>
      <c r="D28" s="44"/>
      <c r="E28" s="42">
        <v>12</v>
      </c>
      <c r="F28" s="37"/>
      <c r="G28" s="38">
        <f t="shared" si="0"/>
        <v>0</v>
      </c>
      <c r="H28" s="8"/>
      <c r="I28" s="7"/>
    </row>
    <row r="29" spans="2:9" ht="15" customHeight="1" x14ac:dyDescent="0.25">
      <c r="B29" s="33" t="s">
        <v>24</v>
      </c>
      <c r="C29" s="43"/>
      <c r="D29" s="44"/>
      <c r="E29" s="42">
        <v>5</v>
      </c>
      <c r="F29" s="37"/>
      <c r="G29" s="38">
        <f t="shared" si="0"/>
        <v>0</v>
      </c>
      <c r="H29" s="8"/>
      <c r="I29" s="7"/>
    </row>
    <row r="30" spans="2:9" ht="15" customHeight="1" x14ac:dyDescent="0.25">
      <c r="B30" s="52" t="s">
        <v>25</v>
      </c>
      <c r="C30" s="120"/>
      <c r="D30" s="121" t="s">
        <v>93</v>
      </c>
      <c r="E30" s="42">
        <v>12</v>
      </c>
      <c r="F30" s="37"/>
      <c r="G30" s="38">
        <f t="shared" si="0"/>
        <v>0</v>
      </c>
      <c r="H30" s="8"/>
      <c r="I30" s="7"/>
    </row>
    <row r="31" spans="2:9" s="9" customFormat="1" ht="25.5" x14ac:dyDescent="0.25">
      <c r="B31" s="139" t="s">
        <v>26</v>
      </c>
      <c r="C31" s="139"/>
      <c r="D31" s="25"/>
      <c r="E31" s="26" t="s">
        <v>15</v>
      </c>
      <c r="F31" s="26" t="s">
        <v>16</v>
      </c>
      <c r="G31" s="116" t="s">
        <v>91</v>
      </c>
      <c r="H31" s="27"/>
      <c r="I31" s="13"/>
    </row>
    <row r="32" spans="2:9" ht="15" customHeight="1" x14ac:dyDescent="0.25">
      <c r="B32" s="28" t="s">
        <v>137</v>
      </c>
      <c r="C32" s="29"/>
      <c r="D32" s="30"/>
      <c r="E32" s="31">
        <v>0.3</v>
      </c>
      <c r="F32" s="37"/>
      <c r="G32" s="32">
        <f t="shared" ref="G32:G60" si="1">+E32*F32</f>
        <v>0</v>
      </c>
      <c r="H32" s="8"/>
      <c r="I32" s="7"/>
    </row>
    <row r="33" spans="2:9" ht="15" customHeight="1" x14ac:dyDescent="0.25">
      <c r="B33" s="33" t="s">
        <v>27</v>
      </c>
      <c r="C33" s="34"/>
      <c r="D33" s="35"/>
      <c r="E33" s="42">
        <v>1</v>
      </c>
      <c r="F33" s="37"/>
      <c r="G33" s="38">
        <f t="shared" si="1"/>
        <v>0</v>
      </c>
      <c r="H33" s="8"/>
      <c r="I33" s="7"/>
    </row>
    <row r="34" spans="2:9" ht="15" customHeight="1" x14ac:dyDescent="0.25">
      <c r="B34" s="33" t="s">
        <v>28</v>
      </c>
      <c r="C34" s="43"/>
      <c r="D34" s="44"/>
      <c r="E34" s="42">
        <v>0.5</v>
      </c>
      <c r="F34" s="37"/>
      <c r="G34" s="38">
        <f t="shared" si="1"/>
        <v>0</v>
      </c>
      <c r="H34" s="8"/>
      <c r="I34" s="7"/>
    </row>
    <row r="35" spans="2:9" ht="15" customHeight="1" x14ac:dyDescent="0.25">
      <c r="B35" s="33" t="s">
        <v>136</v>
      </c>
      <c r="C35" s="43"/>
      <c r="D35" s="44"/>
      <c r="E35" s="42">
        <v>0.3</v>
      </c>
      <c r="F35" s="37"/>
      <c r="G35" s="38">
        <f t="shared" si="1"/>
        <v>0</v>
      </c>
      <c r="H35" s="8"/>
      <c r="I35" s="7"/>
    </row>
    <row r="36" spans="2:9" ht="15" customHeight="1" x14ac:dyDescent="0.25">
      <c r="B36" s="33" t="s">
        <v>29</v>
      </c>
      <c r="C36" s="45"/>
      <c r="D36" s="46"/>
      <c r="E36" s="42">
        <v>1</v>
      </c>
      <c r="F36" s="37"/>
      <c r="G36" s="38">
        <f t="shared" si="1"/>
        <v>0</v>
      </c>
      <c r="H36" s="8"/>
      <c r="I36" s="7"/>
    </row>
    <row r="37" spans="2:9" ht="15" customHeight="1" x14ac:dyDescent="0.25">
      <c r="B37" s="33" t="s">
        <v>30</v>
      </c>
      <c r="C37" s="43"/>
      <c r="D37" s="44"/>
      <c r="E37" s="42">
        <v>1.5</v>
      </c>
      <c r="F37" s="37"/>
      <c r="G37" s="38">
        <f t="shared" si="1"/>
        <v>0</v>
      </c>
      <c r="H37" s="123"/>
      <c r="I37" s="7"/>
    </row>
    <row r="38" spans="2:9" ht="15" customHeight="1" x14ac:dyDescent="0.25">
      <c r="B38" s="33" t="s">
        <v>31</v>
      </c>
      <c r="C38" s="34"/>
      <c r="D38" s="35"/>
      <c r="E38" s="42">
        <v>0.5</v>
      </c>
      <c r="F38" s="37"/>
      <c r="G38" s="38">
        <f t="shared" si="1"/>
        <v>0</v>
      </c>
      <c r="H38" s="123"/>
      <c r="I38" s="7"/>
    </row>
    <row r="39" spans="2:9" ht="15" customHeight="1" x14ac:dyDescent="0.25">
      <c r="B39" s="33" t="s">
        <v>135</v>
      </c>
      <c r="C39" s="34"/>
      <c r="D39" s="35"/>
      <c r="E39" s="42">
        <v>0.3</v>
      </c>
      <c r="F39" s="37"/>
      <c r="G39" s="38">
        <f t="shared" si="1"/>
        <v>0</v>
      </c>
      <c r="H39" s="47"/>
      <c r="I39" s="7"/>
    </row>
    <row r="40" spans="2:9" ht="15" customHeight="1" x14ac:dyDescent="0.25">
      <c r="B40" s="33" t="s">
        <v>32</v>
      </c>
      <c r="C40" s="34"/>
      <c r="D40" s="35"/>
      <c r="E40" s="42">
        <v>1</v>
      </c>
      <c r="F40" s="37"/>
      <c r="G40" s="38">
        <f t="shared" si="1"/>
        <v>0</v>
      </c>
      <c r="H40" s="124"/>
      <c r="I40" s="7"/>
    </row>
    <row r="41" spans="2:9" ht="15" customHeight="1" x14ac:dyDescent="0.25">
      <c r="B41" s="33" t="s">
        <v>33</v>
      </c>
      <c r="C41" s="34"/>
      <c r="D41" s="35"/>
      <c r="E41" s="42">
        <v>1</v>
      </c>
      <c r="F41" s="37"/>
      <c r="G41" s="38">
        <f t="shared" si="1"/>
        <v>0</v>
      </c>
      <c r="H41" s="124"/>
      <c r="I41" s="7"/>
    </row>
    <row r="42" spans="2:9" ht="15" customHeight="1" x14ac:dyDescent="0.25">
      <c r="B42" s="33" t="s">
        <v>34</v>
      </c>
      <c r="C42" s="34"/>
      <c r="D42" s="35"/>
      <c r="E42" s="42">
        <v>1</v>
      </c>
      <c r="F42" s="37"/>
      <c r="G42" s="38">
        <f t="shared" si="1"/>
        <v>0</v>
      </c>
      <c r="H42" s="123"/>
      <c r="I42" s="7"/>
    </row>
    <row r="43" spans="2:9" ht="15" customHeight="1" x14ac:dyDescent="0.25">
      <c r="B43" s="33" t="s">
        <v>134</v>
      </c>
      <c r="C43" s="34"/>
      <c r="D43" s="46"/>
      <c r="E43" s="42">
        <v>0.3</v>
      </c>
      <c r="F43" s="37"/>
      <c r="G43" s="38">
        <f t="shared" si="1"/>
        <v>0</v>
      </c>
      <c r="H43" s="47"/>
      <c r="I43" s="49"/>
    </row>
    <row r="44" spans="2:9" ht="15" customHeight="1" x14ac:dyDescent="0.25">
      <c r="B44" s="74" t="s">
        <v>35</v>
      </c>
      <c r="C44" s="34"/>
      <c r="D44" s="131" t="s">
        <v>146</v>
      </c>
      <c r="E44" s="132" t="s">
        <v>147</v>
      </c>
      <c r="F44" s="42"/>
      <c r="G44" s="38"/>
      <c r="H44" s="47"/>
      <c r="I44" s="7"/>
    </row>
    <row r="45" spans="2:9" ht="15" customHeight="1" x14ac:dyDescent="0.25">
      <c r="B45" s="33" t="s">
        <v>94</v>
      </c>
      <c r="C45" s="34"/>
      <c r="D45" s="121" t="s">
        <v>93</v>
      </c>
      <c r="E45" s="42">
        <v>0.5</v>
      </c>
      <c r="F45" s="37"/>
      <c r="G45" s="38">
        <f t="shared" si="1"/>
        <v>0</v>
      </c>
      <c r="H45" s="123"/>
      <c r="I45" s="7"/>
    </row>
    <row r="46" spans="2:9" ht="15" customHeight="1" x14ac:dyDescent="0.25">
      <c r="B46" s="33" t="s">
        <v>36</v>
      </c>
      <c r="C46" s="34"/>
      <c r="D46" s="35"/>
      <c r="E46" s="42">
        <v>0.5</v>
      </c>
      <c r="F46" s="37"/>
      <c r="G46" s="38">
        <f t="shared" si="1"/>
        <v>0</v>
      </c>
      <c r="H46" s="123"/>
      <c r="I46" s="7"/>
    </row>
    <row r="47" spans="2:9" ht="15" customHeight="1" x14ac:dyDescent="0.25">
      <c r="B47" s="33" t="s">
        <v>37</v>
      </c>
      <c r="C47" s="34"/>
      <c r="D47" s="35"/>
      <c r="E47" s="42">
        <v>1.5</v>
      </c>
      <c r="F47" s="37"/>
      <c r="G47" s="38">
        <f t="shared" si="1"/>
        <v>0</v>
      </c>
      <c r="H47" s="123"/>
      <c r="I47" s="7"/>
    </row>
    <row r="48" spans="2:9" ht="15" customHeight="1" x14ac:dyDescent="0.25">
      <c r="B48" s="33" t="s">
        <v>38</v>
      </c>
      <c r="C48" s="34"/>
      <c r="D48" s="35"/>
      <c r="E48" s="42">
        <v>1.5</v>
      </c>
      <c r="F48" s="37"/>
      <c r="G48" s="38">
        <f t="shared" si="1"/>
        <v>0</v>
      </c>
      <c r="H48" s="123"/>
      <c r="I48" s="7"/>
    </row>
    <row r="49" spans="2:9" ht="15" customHeight="1" x14ac:dyDescent="0.25">
      <c r="B49" s="33" t="s">
        <v>39</v>
      </c>
      <c r="C49" s="34"/>
      <c r="D49" s="35"/>
      <c r="E49" s="42">
        <v>1</v>
      </c>
      <c r="F49" s="37"/>
      <c r="G49" s="38">
        <f t="shared" si="1"/>
        <v>0</v>
      </c>
      <c r="H49" s="123"/>
      <c r="I49" s="7"/>
    </row>
    <row r="50" spans="2:9" ht="15" customHeight="1" x14ac:dyDescent="0.25">
      <c r="B50" s="33" t="s">
        <v>40</v>
      </c>
      <c r="C50" s="50"/>
      <c r="D50" s="46"/>
      <c r="E50" s="42">
        <v>0.5</v>
      </c>
      <c r="F50" s="37"/>
      <c r="G50" s="38">
        <f t="shared" si="1"/>
        <v>0</v>
      </c>
      <c r="H50" s="123"/>
      <c r="I50" s="7"/>
    </row>
    <row r="51" spans="2:9" ht="15" customHeight="1" x14ac:dyDescent="0.25">
      <c r="B51" s="33" t="s">
        <v>41</v>
      </c>
      <c r="C51" s="34"/>
      <c r="D51" s="35"/>
      <c r="E51" s="42">
        <v>1</v>
      </c>
      <c r="F51" s="37"/>
      <c r="G51" s="38">
        <f t="shared" si="1"/>
        <v>0</v>
      </c>
      <c r="H51" s="123"/>
      <c r="I51" s="7"/>
    </row>
    <row r="52" spans="2:9" ht="15" customHeight="1" x14ac:dyDescent="0.25">
      <c r="B52" s="33" t="s">
        <v>133</v>
      </c>
      <c r="C52" s="34"/>
      <c r="D52" s="35"/>
      <c r="E52" s="42">
        <v>0.3</v>
      </c>
      <c r="F52" s="37"/>
      <c r="G52" s="38">
        <f t="shared" si="1"/>
        <v>0</v>
      </c>
      <c r="H52" s="47"/>
      <c r="I52" s="7"/>
    </row>
    <row r="53" spans="2:9" ht="15" customHeight="1" x14ac:dyDescent="0.25">
      <c r="B53" s="33" t="s">
        <v>132</v>
      </c>
      <c r="C53" s="34"/>
      <c r="D53" s="35"/>
      <c r="E53" s="42">
        <v>0.3</v>
      </c>
      <c r="F53" s="37"/>
      <c r="G53" s="38">
        <f t="shared" si="1"/>
        <v>0</v>
      </c>
      <c r="H53" s="47"/>
      <c r="I53" s="7"/>
    </row>
    <row r="54" spans="2:9" ht="15" customHeight="1" x14ac:dyDescent="0.25">
      <c r="B54" s="33" t="s">
        <v>131</v>
      </c>
      <c r="C54" s="34"/>
      <c r="D54" s="35"/>
      <c r="E54" s="42">
        <v>0.3</v>
      </c>
      <c r="F54" s="37"/>
      <c r="G54" s="38">
        <f t="shared" si="1"/>
        <v>0</v>
      </c>
      <c r="H54" s="47"/>
      <c r="I54" s="7"/>
    </row>
    <row r="55" spans="2:9" ht="15" customHeight="1" x14ac:dyDescent="0.25">
      <c r="B55" s="33" t="s">
        <v>42</v>
      </c>
      <c r="C55" s="34"/>
      <c r="D55" s="35"/>
      <c r="E55" s="42">
        <v>0.5</v>
      </c>
      <c r="F55" s="37"/>
      <c r="G55" s="38">
        <f t="shared" si="1"/>
        <v>0</v>
      </c>
      <c r="H55" s="47"/>
      <c r="I55" s="7"/>
    </row>
    <row r="56" spans="2:9" ht="15" customHeight="1" x14ac:dyDescent="0.25">
      <c r="B56" s="33" t="s">
        <v>43</v>
      </c>
      <c r="C56" s="34"/>
      <c r="D56" s="35"/>
      <c r="E56" s="42">
        <v>1</v>
      </c>
      <c r="F56" s="37"/>
      <c r="G56" s="38">
        <f t="shared" si="1"/>
        <v>0</v>
      </c>
      <c r="H56" s="47"/>
      <c r="I56" s="7"/>
    </row>
    <row r="57" spans="2:9" ht="15" customHeight="1" x14ac:dyDescent="0.25">
      <c r="B57" s="33" t="s">
        <v>130</v>
      </c>
      <c r="C57" s="34"/>
      <c r="D57" s="35"/>
      <c r="E57" s="42">
        <v>0.3</v>
      </c>
      <c r="F57" s="37"/>
      <c r="G57" s="38">
        <f t="shared" si="1"/>
        <v>0</v>
      </c>
      <c r="H57" s="47"/>
      <c r="I57" s="7"/>
    </row>
    <row r="58" spans="2:9" ht="15" customHeight="1" x14ac:dyDescent="0.25">
      <c r="B58" s="33" t="s">
        <v>127</v>
      </c>
      <c r="C58" s="34"/>
      <c r="D58" s="35"/>
      <c r="E58" s="42">
        <v>1</v>
      </c>
      <c r="F58" s="37"/>
      <c r="G58" s="38">
        <f t="shared" si="1"/>
        <v>0</v>
      </c>
      <c r="H58" s="47"/>
      <c r="I58" s="7"/>
    </row>
    <row r="59" spans="2:9" ht="15" customHeight="1" x14ac:dyDescent="0.25">
      <c r="B59" s="33" t="s">
        <v>97</v>
      </c>
      <c r="C59" s="34"/>
      <c r="D59" s="121" t="s">
        <v>93</v>
      </c>
      <c r="E59" s="42">
        <v>1.5</v>
      </c>
      <c r="F59" s="37"/>
      <c r="G59" s="38">
        <f t="shared" ref="G59" si="2">+E59*F59</f>
        <v>0</v>
      </c>
      <c r="H59" s="123"/>
      <c r="I59" s="7"/>
    </row>
    <row r="60" spans="2:9" ht="15" customHeight="1" x14ac:dyDescent="0.25">
      <c r="B60" s="33" t="s">
        <v>44</v>
      </c>
      <c r="C60" s="34"/>
      <c r="D60" s="35"/>
      <c r="E60" s="42">
        <v>1</v>
      </c>
      <c r="F60" s="37"/>
      <c r="G60" s="38">
        <f t="shared" si="1"/>
        <v>0</v>
      </c>
      <c r="H60" s="123"/>
      <c r="I60" s="7"/>
    </row>
    <row r="61" spans="2:9" s="9" customFormat="1" ht="25.5" x14ac:dyDescent="0.25">
      <c r="B61" s="139" t="s">
        <v>45</v>
      </c>
      <c r="C61" s="139"/>
      <c r="D61" s="25"/>
      <c r="E61" s="26" t="s">
        <v>15</v>
      </c>
      <c r="F61" s="26" t="s">
        <v>16</v>
      </c>
      <c r="G61" s="116" t="s">
        <v>91</v>
      </c>
      <c r="H61" s="51"/>
      <c r="I61" s="13"/>
    </row>
    <row r="62" spans="2:9" ht="15" customHeight="1" x14ac:dyDescent="0.25">
      <c r="B62" s="28" t="s">
        <v>46</v>
      </c>
      <c r="C62" s="29"/>
      <c r="D62" s="30"/>
      <c r="E62" s="31">
        <v>0.3</v>
      </c>
      <c r="F62" s="37"/>
      <c r="G62" s="32">
        <f>+E62*F62</f>
        <v>0</v>
      </c>
      <c r="H62" s="47"/>
      <c r="I62" s="7"/>
    </row>
    <row r="63" spans="2:9" ht="15" customHeight="1" x14ac:dyDescent="0.25">
      <c r="B63" s="52" t="s">
        <v>139</v>
      </c>
      <c r="C63" s="34"/>
      <c r="D63" s="35"/>
      <c r="E63" s="42">
        <v>1.4</v>
      </c>
      <c r="F63" s="37"/>
      <c r="G63" s="38">
        <f>+E63*F63</f>
        <v>0</v>
      </c>
      <c r="H63" s="47"/>
      <c r="I63" s="7"/>
    </row>
    <row r="64" spans="2:9" s="9" customFormat="1" ht="25.5" x14ac:dyDescent="0.25">
      <c r="B64" s="139" t="s">
        <v>48</v>
      </c>
      <c r="C64" s="139"/>
      <c r="D64" s="25"/>
      <c r="E64" s="26" t="s">
        <v>15</v>
      </c>
      <c r="F64" s="26" t="s">
        <v>16</v>
      </c>
      <c r="G64" s="116" t="s">
        <v>91</v>
      </c>
      <c r="H64" s="51"/>
      <c r="I64" s="13"/>
    </row>
    <row r="65" spans="2:9" ht="15" customHeight="1" x14ac:dyDescent="0.25">
      <c r="B65" s="28" t="s">
        <v>49</v>
      </c>
      <c r="C65" s="29"/>
      <c r="D65" s="30"/>
      <c r="E65" s="31">
        <v>0.1</v>
      </c>
      <c r="F65" s="37"/>
      <c r="G65" s="32">
        <f t="shared" ref="G65:G78" si="3">+E65*F65</f>
        <v>0</v>
      </c>
      <c r="H65" s="47"/>
      <c r="I65" s="7"/>
    </row>
    <row r="66" spans="2:9" ht="15" customHeight="1" x14ac:dyDescent="0.25">
      <c r="B66" s="33" t="s">
        <v>50</v>
      </c>
      <c r="C66" s="34"/>
      <c r="D66" s="35"/>
      <c r="E66" s="42">
        <v>0.1</v>
      </c>
      <c r="F66" s="37"/>
      <c r="G66" s="38">
        <f t="shared" si="3"/>
        <v>0</v>
      </c>
      <c r="H66" s="47"/>
      <c r="I66" s="7"/>
    </row>
    <row r="67" spans="2:9" ht="15" customHeight="1" x14ac:dyDescent="0.25">
      <c r="B67" s="33" t="s">
        <v>51</v>
      </c>
      <c r="C67" s="34"/>
      <c r="D67" s="35"/>
      <c r="E67" s="42">
        <v>0.1</v>
      </c>
      <c r="F67" s="37"/>
      <c r="G67" s="38">
        <f t="shared" si="3"/>
        <v>0</v>
      </c>
      <c r="H67" s="47"/>
      <c r="I67" s="7"/>
    </row>
    <row r="68" spans="2:9" ht="15" customHeight="1" x14ac:dyDescent="0.25">
      <c r="B68" s="33" t="s">
        <v>52</v>
      </c>
      <c r="C68" s="34"/>
      <c r="D68" s="35"/>
      <c r="E68" s="42">
        <v>0.1</v>
      </c>
      <c r="F68" s="37"/>
      <c r="G68" s="38">
        <f t="shared" si="3"/>
        <v>0</v>
      </c>
      <c r="H68" s="47"/>
      <c r="I68" s="7"/>
    </row>
    <row r="69" spans="2:9" ht="15" customHeight="1" x14ac:dyDescent="0.25">
      <c r="B69" s="33" t="s">
        <v>53</v>
      </c>
      <c r="D69" s="46"/>
      <c r="E69" s="42">
        <v>0.1</v>
      </c>
      <c r="F69" s="37"/>
      <c r="G69" s="38">
        <f t="shared" si="3"/>
        <v>0</v>
      </c>
      <c r="H69" s="47"/>
      <c r="I69" s="7"/>
    </row>
    <row r="70" spans="2:9" x14ac:dyDescent="0.25">
      <c r="B70" s="33" t="s">
        <v>54</v>
      </c>
      <c r="C70" s="34"/>
      <c r="D70" s="35"/>
      <c r="E70" s="42">
        <v>0.1</v>
      </c>
      <c r="F70" s="37"/>
      <c r="G70" s="38">
        <f t="shared" si="3"/>
        <v>0</v>
      </c>
      <c r="H70" s="48"/>
      <c r="I70" s="7"/>
    </row>
    <row r="71" spans="2:9" ht="15" customHeight="1" x14ac:dyDescent="0.25">
      <c r="B71" s="33" t="s">
        <v>55</v>
      </c>
      <c r="C71" s="34"/>
      <c r="D71" s="35"/>
      <c r="E71" s="42">
        <v>0.3</v>
      </c>
      <c r="F71" s="37"/>
      <c r="G71" s="38">
        <f t="shared" si="3"/>
        <v>0</v>
      </c>
      <c r="H71" s="47"/>
      <c r="I71" s="7"/>
    </row>
    <row r="72" spans="2:9" ht="15" customHeight="1" x14ac:dyDescent="0.25">
      <c r="B72" s="33" t="s">
        <v>98</v>
      </c>
      <c r="C72" s="34"/>
      <c r="D72" s="121" t="s">
        <v>93</v>
      </c>
      <c r="E72" s="42">
        <v>0.3</v>
      </c>
      <c r="F72" s="37"/>
      <c r="G72" s="38">
        <f t="shared" ref="G72:G73" si="4">+E72*F72</f>
        <v>0</v>
      </c>
      <c r="H72" s="47"/>
      <c r="I72" s="7"/>
    </row>
    <row r="73" spans="2:9" ht="15" customHeight="1" x14ac:dyDescent="0.25">
      <c r="B73" s="33" t="s">
        <v>99</v>
      </c>
      <c r="C73" s="34"/>
      <c r="D73" s="121" t="s">
        <v>93</v>
      </c>
      <c r="E73" s="42">
        <v>0.3</v>
      </c>
      <c r="F73" s="37"/>
      <c r="G73" s="38">
        <f t="shared" si="4"/>
        <v>0</v>
      </c>
      <c r="H73" s="47"/>
      <c r="I73" s="7"/>
    </row>
    <row r="74" spans="2:9" ht="15" customHeight="1" x14ac:dyDescent="0.25">
      <c r="B74" s="33" t="s">
        <v>95</v>
      </c>
      <c r="C74" s="34"/>
      <c r="D74" s="121" t="s">
        <v>93</v>
      </c>
      <c r="E74" s="42">
        <v>0.3</v>
      </c>
      <c r="F74" s="37"/>
      <c r="G74" s="38">
        <f t="shared" ref="G74" si="5">+E74*F74</f>
        <v>0</v>
      </c>
      <c r="H74" s="47"/>
      <c r="I74" s="7"/>
    </row>
    <row r="75" spans="2:9" ht="15" customHeight="1" x14ac:dyDescent="0.25">
      <c r="B75" s="33" t="s">
        <v>56</v>
      </c>
      <c r="C75" s="34"/>
      <c r="D75" s="35"/>
      <c r="E75" s="42">
        <v>0.3</v>
      </c>
      <c r="F75" s="37"/>
      <c r="G75" s="38">
        <f t="shared" si="3"/>
        <v>0</v>
      </c>
      <c r="H75" s="8"/>
      <c r="I75" s="7"/>
    </row>
    <row r="76" spans="2:9" ht="15" customHeight="1" x14ac:dyDescent="0.25">
      <c r="B76" s="33" t="s">
        <v>57</v>
      </c>
      <c r="C76" s="34"/>
      <c r="D76" s="35"/>
      <c r="E76" s="42">
        <v>0.3</v>
      </c>
      <c r="F76" s="37"/>
      <c r="G76" s="38">
        <f t="shared" si="3"/>
        <v>0</v>
      </c>
      <c r="H76" s="8"/>
      <c r="I76" s="7"/>
    </row>
    <row r="77" spans="2:9" ht="15" customHeight="1" x14ac:dyDescent="0.25">
      <c r="B77" s="33" t="s">
        <v>58</v>
      </c>
      <c r="C77" s="34"/>
      <c r="D77" s="35"/>
      <c r="E77" s="42">
        <v>1.5</v>
      </c>
      <c r="F77" s="37"/>
      <c r="G77" s="38">
        <f t="shared" si="3"/>
        <v>0</v>
      </c>
      <c r="H77" s="8"/>
      <c r="I77" s="7"/>
    </row>
    <row r="78" spans="2:9" ht="15" customHeight="1" x14ac:dyDescent="0.25">
      <c r="B78" s="33" t="s">
        <v>59</v>
      </c>
      <c r="C78" s="34"/>
      <c r="D78" s="35"/>
      <c r="E78" s="42">
        <v>9</v>
      </c>
      <c r="F78" s="37"/>
      <c r="G78" s="38">
        <f t="shared" si="3"/>
        <v>0</v>
      </c>
      <c r="H78" s="8"/>
      <c r="I78" s="7"/>
    </row>
    <row r="79" spans="2:9" s="9" customFormat="1" ht="25.5" x14ac:dyDescent="0.25">
      <c r="B79" s="139" t="s">
        <v>60</v>
      </c>
      <c r="C79" s="139"/>
      <c r="D79" s="25"/>
      <c r="E79" s="26" t="s">
        <v>15</v>
      </c>
      <c r="F79" s="26" t="s">
        <v>16</v>
      </c>
      <c r="G79" s="116" t="s">
        <v>91</v>
      </c>
      <c r="H79" s="27"/>
      <c r="I79" s="13"/>
    </row>
    <row r="80" spans="2:9" ht="15" customHeight="1" x14ac:dyDescent="0.25">
      <c r="B80" s="133" t="s">
        <v>61</v>
      </c>
      <c r="C80" s="29"/>
      <c r="D80" s="130" t="s">
        <v>145</v>
      </c>
      <c r="E80" s="31">
        <v>8</v>
      </c>
      <c r="F80" s="37"/>
      <c r="G80" s="32">
        <f>+E80*F80</f>
        <v>0</v>
      </c>
      <c r="H80" s="8"/>
      <c r="I80" s="7"/>
    </row>
    <row r="81" spans="2:9" ht="15" customHeight="1" x14ac:dyDescent="0.25">
      <c r="B81" s="33" t="s">
        <v>62</v>
      </c>
      <c r="C81" s="34"/>
      <c r="D81" s="35"/>
      <c r="E81" s="42">
        <v>8</v>
      </c>
      <c r="F81" s="37"/>
      <c r="G81" s="38">
        <f>+E81*F81</f>
        <v>0</v>
      </c>
      <c r="H81" s="8"/>
      <c r="I81" s="7"/>
    </row>
    <row r="82" spans="2:9" ht="15" customHeight="1" x14ac:dyDescent="0.25">
      <c r="B82" s="33" t="s">
        <v>63</v>
      </c>
      <c r="C82" s="34"/>
      <c r="D82" s="35"/>
      <c r="E82" s="42">
        <v>4</v>
      </c>
      <c r="F82" s="37"/>
      <c r="G82" s="38">
        <f>+E82*F82</f>
        <v>0</v>
      </c>
      <c r="H82" s="8"/>
      <c r="I82" s="7"/>
    </row>
    <row r="83" spans="2:9" ht="15" customHeight="1" x14ac:dyDescent="0.25">
      <c r="B83" s="33" t="s">
        <v>64</v>
      </c>
      <c r="C83" s="43"/>
      <c r="D83" s="44"/>
      <c r="E83" s="42">
        <v>3</v>
      </c>
      <c r="F83" s="37"/>
      <c r="G83" s="38">
        <f>+E83*F83</f>
        <v>0</v>
      </c>
      <c r="H83" s="8"/>
      <c r="I83" s="7"/>
    </row>
    <row r="84" spans="2:9" ht="15" customHeight="1" x14ac:dyDescent="0.25">
      <c r="B84" s="33" t="s">
        <v>65</v>
      </c>
      <c r="C84" s="50"/>
      <c r="D84" s="46"/>
      <c r="E84" s="42">
        <v>10</v>
      </c>
      <c r="F84" s="37"/>
      <c r="G84" s="38">
        <f>+E84*F84</f>
        <v>0</v>
      </c>
      <c r="H84" s="8"/>
      <c r="I84" s="7"/>
    </row>
    <row r="85" spans="2:9" s="9" customFormat="1" ht="25.5" x14ac:dyDescent="0.25">
      <c r="B85" s="139" t="s">
        <v>66</v>
      </c>
      <c r="C85" s="139"/>
      <c r="D85" s="25"/>
      <c r="E85" s="26" t="s">
        <v>15</v>
      </c>
      <c r="F85" s="26" t="s">
        <v>16</v>
      </c>
      <c r="G85" s="116" t="s">
        <v>91</v>
      </c>
      <c r="H85" s="27"/>
      <c r="I85" s="13"/>
    </row>
    <row r="86" spans="2:9" ht="15" customHeight="1" x14ac:dyDescent="0.25">
      <c r="B86" s="28" t="s">
        <v>67</v>
      </c>
      <c r="C86" s="29"/>
      <c r="D86" s="30"/>
      <c r="E86" s="31">
        <v>2</v>
      </c>
      <c r="F86" s="37"/>
      <c r="G86" s="32">
        <f>+E86*F86</f>
        <v>0</v>
      </c>
      <c r="H86" s="8"/>
      <c r="I86" s="7"/>
    </row>
    <row r="87" spans="2:9" s="9" customFormat="1" ht="25.5" x14ac:dyDescent="0.25">
      <c r="B87" s="139" t="s">
        <v>68</v>
      </c>
      <c r="C87" s="139"/>
      <c r="D87" s="25"/>
      <c r="E87" s="26" t="s">
        <v>15</v>
      </c>
      <c r="F87" s="26" t="s">
        <v>16</v>
      </c>
      <c r="G87" s="116" t="s">
        <v>91</v>
      </c>
      <c r="H87" s="27"/>
      <c r="I87" s="13"/>
    </row>
    <row r="88" spans="2:9" ht="15" customHeight="1" x14ac:dyDescent="0.25">
      <c r="B88" s="53" t="s">
        <v>69</v>
      </c>
      <c r="C88" s="54"/>
      <c r="D88" s="55"/>
      <c r="E88" s="56">
        <v>0.3</v>
      </c>
      <c r="F88" s="37"/>
      <c r="G88" s="57">
        <f>+E88*F88</f>
        <v>0</v>
      </c>
      <c r="H88" s="8"/>
      <c r="I88" s="7"/>
    </row>
    <row r="89" spans="2:9" ht="15" customHeight="1" x14ac:dyDescent="0.3">
      <c r="B89" s="128"/>
      <c r="C89" s="128"/>
      <c r="D89" s="128"/>
      <c r="E89" s="128"/>
      <c r="F89" s="128"/>
      <c r="G89" s="128"/>
      <c r="H89" s="128"/>
      <c r="I89" s="7"/>
    </row>
    <row r="90" spans="2:9" ht="16.5" hidden="1" x14ac:dyDescent="0.3">
      <c r="B90" s="22"/>
      <c r="C90" s="22"/>
      <c r="D90" s="22"/>
      <c r="E90" s="22"/>
      <c r="F90" s="22"/>
      <c r="G90" s="22"/>
      <c r="H90" s="22"/>
      <c r="I90" s="7"/>
    </row>
    <row r="91" spans="2:9" hidden="1" x14ac:dyDescent="0.25">
      <c r="B91" s="58"/>
      <c r="C91" s="7"/>
      <c r="D91" s="7"/>
      <c r="E91" s="59"/>
      <c r="F91" s="60"/>
      <c r="G91" s="60"/>
      <c r="H91" s="60"/>
      <c r="I91" s="7"/>
    </row>
    <row r="92" spans="2:9" hidden="1" x14ac:dyDescent="0.25">
      <c r="B92" s="58"/>
      <c r="C92" s="7"/>
      <c r="D92" s="7"/>
      <c r="E92" s="59"/>
      <c r="F92" s="60"/>
      <c r="G92" s="60"/>
      <c r="H92" s="60"/>
      <c r="I92" s="7"/>
    </row>
    <row r="93" spans="2:9" hidden="1" x14ac:dyDescent="0.25">
      <c r="B93" s="58"/>
      <c r="C93" s="7"/>
      <c r="D93" s="7"/>
      <c r="E93" s="59"/>
      <c r="F93" s="60"/>
      <c r="G93" s="60"/>
      <c r="H93" s="60"/>
      <c r="I93" s="7"/>
    </row>
    <row r="94" spans="2:9" hidden="1" x14ac:dyDescent="0.25">
      <c r="B94" s="58"/>
      <c r="C94" s="7"/>
      <c r="D94" s="7"/>
      <c r="E94" s="59"/>
      <c r="F94" s="60"/>
      <c r="G94" s="60"/>
      <c r="H94" s="60"/>
      <c r="I94" s="7"/>
    </row>
    <row r="95" spans="2:9" hidden="1" x14ac:dyDescent="0.25">
      <c r="B95" s="58"/>
      <c r="C95" s="7"/>
      <c r="D95" s="7"/>
      <c r="E95" s="59"/>
      <c r="F95" s="60"/>
      <c r="G95" s="60"/>
      <c r="H95" s="60"/>
      <c r="I95" s="7"/>
    </row>
    <row r="96" spans="2:9" hidden="1" x14ac:dyDescent="0.25">
      <c r="B96" s="58"/>
      <c r="C96" s="7"/>
      <c r="D96" s="7"/>
      <c r="E96" s="59"/>
      <c r="F96" s="60"/>
      <c r="G96" s="60"/>
      <c r="H96" s="60"/>
      <c r="I96" s="7"/>
    </row>
    <row r="97" spans="2:9" hidden="1" x14ac:dyDescent="0.25">
      <c r="B97" s="58"/>
      <c r="C97" s="7"/>
      <c r="D97" s="7"/>
      <c r="E97" s="59"/>
      <c r="F97" s="60"/>
      <c r="G97" s="60"/>
      <c r="H97" s="60"/>
      <c r="I97" s="7"/>
    </row>
    <row r="98" spans="2:9" hidden="1" x14ac:dyDescent="0.25">
      <c r="B98" s="58"/>
      <c r="C98" s="7"/>
      <c r="D98" s="7"/>
      <c r="E98" s="59"/>
      <c r="F98" s="60"/>
      <c r="G98" s="60"/>
      <c r="H98" s="60"/>
      <c r="I98" s="7"/>
    </row>
    <row r="99" spans="2:9" hidden="1" x14ac:dyDescent="0.25">
      <c r="B99" s="58"/>
      <c r="C99" s="7"/>
      <c r="D99" s="7"/>
      <c r="E99" s="59"/>
      <c r="F99" s="60"/>
      <c r="G99" s="60"/>
      <c r="H99" s="60"/>
      <c r="I99" s="7"/>
    </row>
    <row r="100" spans="2:9" hidden="1" x14ac:dyDescent="0.25">
      <c r="B100" s="58"/>
      <c r="C100" s="7"/>
      <c r="D100" s="7"/>
      <c r="E100" s="59"/>
      <c r="F100" s="60"/>
      <c r="G100" s="60"/>
      <c r="H100" s="60"/>
      <c r="I100" s="7"/>
    </row>
    <row r="101" spans="2:9" hidden="1" x14ac:dyDescent="0.25">
      <c r="B101" s="58"/>
      <c r="C101" s="7"/>
      <c r="D101" s="7"/>
      <c r="E101" s="59"/>
      <c r="F101" s="60"/>
      <c r="G101" s="60"/>
      <c r="H101" s="60"/>
      <c r="I101" s="7"/>
    </row>
    <row r="102" spans="2:9" hidden="1" x14ac:dyDescent="0.25">
      <c r="B102" s="58"/>
      <c r="C102" s="7"/>
      <c r="D102" s="7"/>
      <c r="E102" s="59"/>
      <c r="F102" s="60"/>
      <c r="G102" s="60"/>
      <c r="H102" s="60"/>
      <c r="I102" s="7"/>
    </row>
    <row r="103" spans="2:9" hidden="1" x14ac:dyDescent="0.25">
      <c r="B103" s="58"/>
      <c r="C103" s="7"/>
      <c r="D103" s="7"/>
      <c r="E103" s="59"/>
      <c r="F103" s="60"/>
      <c r="G103" s="60"/>
      <c r="H103" s="60"/>
      <c r="I103" s="7"/>
    </row>
    <row r="104" spans="2:9" hidden="1" x14ac:dyDescent="0.25">
      <c r="B104" s="58"/>
      <c r="C104" s="7"/>
      <c r="D104" s="7"/>
      <c r="E104" s="59"/>
      <c r="F104" s="60"/>
      <c r="G104" s="60"/>
      <c r="H104" s="60"/>
      <c r="I104" s="7"/>
    </row>
    <row r="105" spans="2:9" hidden="1" x14ac:dyDescent="0.25">
      <c r="B105" s="58"/>
      <c r="C105" s="7"/>
      <c r="D105" s="7"/>
      <c r="E105" s="59"/>
      <c r="F105" s="60"/>
      <c r="G105" s="60"/>
      <c r="H105" s="60"/>
      <c r="I105" s="7"/>
    </row>
    <row r="106" spans="2:9" hidden="1" x14ac:dyDescent="0.25">
      <c r="B106" s="58"/>
      <c r="C106" s="7"/>
      <c r="D106" s="7"/>
      <c r="E106" s="59"/>
      <c r="F106" s="60"/>
      <c r="G106" s="60"/>
      <c r="H106" s="60"/>
      <c r="I106" s="7"/>
    </row>
    <row r="107" spans="2:9" hidden="1" x14ac:dyDescent="0.25">
      <c r="B107" s="58"/>
      <c r="C107" s="7"/>
      <c r="D107" s="7"/>
      <c r="E107" s="59"/>
      <c r="F107" s="60"/>
      <c r="G107" s="60"/>
      <c r="H107" s="60"/>
      <c r="I107" s="7"/>
    </row>
    <row r="108" spans="2:9" hidden="1" x14ac:dyDescent="0.25">
      <c r="B108" s="58"/>
      <c r="C108" s="7"/>
      <c r="D108" s="7"/>
      <c r="E108" s="59"/>
      <c r="F108" s="60"/>
      <c r="G108" s="60"/>
      <c r="H108" s="60"/>
      <c r="I108" s="7"/>
    </row>
    <row r="109" spans="2:9" hidden="1" x14ac:dyDescent="0.25">
      <c r="B109" s="58"/>
      <c r="C109" s="7"/>
      <c r="D109" s="7"/>
      <c r="E109" s="59"/>
      <c r="F109" s="60"/>
      <c r="G109" s="60"/>
      <c r="H109" s="60"/>
      <c r="I109" s="7"/>
    </row>
    <row r="110" spans="2:9" hidden="1" x14ac:dyDescent="0.25">
      <c r="B110" s="58"/>
      <c r="C110" s="7"/>
      <c r="D110" s="7"/>
      <c r="E110" s="59"/>
      <c r="F110" s="60"/>
      <c r="G110" s="60"/>
      <c r="H110" s="60"/>
      <c r="I110" s="7"/>
    </row>
    <row r="111" spans="2:9" hidden="1" x14ac:dyDescent="0.25">
      <c r="B111" s="58"/>
      <c r="C111" s="7"/>
      <c r="D111" s="7"/>
      <c r="E111" s="59"/>
      <c r="F111" s="60"/>
      <c r="G111" s="60"/>
      <c r="H111" s="60"/>
      <c r="I111" s="7"/>
    </row>
    <row r="112" spans="2:9" hidden="1" x14ac:dyDescent="0.25">
      <c r="B112" s="58"/>
      <c r="C112" s="7"/>
      <c r="D112" s="7"/>
      <c r="E112" s="59"/>
      <c r="F112" s="60"/>
      <c r="G112" s="60"/>
      <c r="H112" s="60"/>
      <c r="I112" s="7"/>
    </row>
    <row r="113" spans="2:9" hidden="1" x14ac:dyDescent="0.25">
      <c r="B113" s="58"/>
      <c r="C113" s="7"/>
      <c r="D113" s="7"/>
      <c r="E113" s="59"/>
      <c r="F113" s="60"/>
      <c r="G113" s="60"/>
      <c r="H113" s="60"/>
      <c r="I113" s="7"/>
    </row>
    <row r="114" spans="2:9" hidden="1" x14ac:dyDescent="0.25">
      <c r="B114" s="58"/>
      <c r="C114" s="7"/>
      <c r="D114" s="7"/>
      <c r="E114" s="59"/>
      <c r="F114" s="60"/>
      <c r="G114" s="60"/>
      <c r="H114" s="60"/>
      <c r="I114" s="7"/>
    </row>
    <row r="115" spans="2:9" hidden="1" x14ac:dyDescent="0.25">
      <c r="B115" s="58"/>
      <c r="C115" s="7"/>
      <c r="D115" s="7"/>
      <c r="E115" s="59"/>
      <c r="F115" s="60"/>
      <c r="G115" s="60"/>
      <c r="H115" s="60"/>
      <c r="I115" s="7"/>
    </row>
    <row r="116" spans="2:9" hidden="1" x14ac:dyDescent="0.25">
      <c r="B116" s="58"/>
      <c r="C116" s="7"/>
      <c r="D116" s="7"/>
      <c r="E116" s="59"/>
      <c r="F116" s="60"/>
      <c r="G116" s="60"/>
      <c r="H116" s="60"/>
      <c r="I116" s="7"/>
    </row>
    <row r="117" spans="2:9" x14ac:dyDescent="0.25"/>
  </sheetData>
  <sheetProtection password="F3CF" sheet="1" objects="1" scenarios="1" selectLockedCells="1"/>
  <mergeCells count="19">
    <mergeCell ref="B87:C87"/>
    <mergeCell ref="B17:C17"/>
    <mergeCell ref="B31:C31"/>
    <mergeCell ref="B61:C61"/>
    <mergeCell ref="B64:C64"/>
    <mergeCell ref="B79:C79"/>
    <mergeCell ref="C15:F15"/>
    <mergeCell ref="E14:G14"/>
    <mergeCell ref="C1:D1"/>
    <mergeCell ref="E1:G1"/>
    <mergeCell ref="B85:C85"/>
    <mergeCell ref="C11:G11"/>
    <mergeCell ref="C12:G12"/>
    <mergeCell ref="C13:D13"/>
    <mergeCell ref="F13:G13"/>
    <mergeCell ref="B5:C5"/>
    <mergeCell ref="B6:C6"/>
    <mergeCell ref="C2:G2"/>
    <mergeCell ref="C10:G10"/>
  </mergeCells>
  <conditionalFormatting sqref="G86 G88 G62:G63 G75:G78 G60 F18:G30 F32:G40 G41:G58 G65:G73 G80:G84">
    <cfRule type="cellIs" dxfId="11" priority="13" operator="greaterThan">
      <formula>0</formula>
    </cfRule>
  </conditionalFormatting>
  <conditionalFormatting sqref="G74">
    <cfRule type="cellIs" dxfId="10" priority="11" operator="greaterThan">
      <formula>0</formula>
    </cfRule>
  </conditionalFormatting>
  <conditionalFormatting sqref="G59">
    <cfRule type="cellIs" dxfId="9" priority="10" operator="greaterThan">
      <formula>0</formula>
    </cfRule>
  </conditionalFormatting>
  <conditionalFormatting sqref="F41:F43 F45:F53">
    <cfRule type="cellIs" dxfId="8" priority="9" operator="greaterThan">
      <formula>0</formula>
    </cfRule>
  </conditionalFormatting>
  <conditionalFormatting sqref="F54:F60">
    <cfRule type="cellIs" dxfId="7" priority="8" operator="greaterThan">
      <formula>0</formula>
    </cfRule>
  </conditionalFormatting>
  <conditionalFormatting sqref="F62:F63">
    <cfRule type="cellIs" dxfId="6" priority="7" operator="greaterThan">
      <formula>0</formula>
    </cfRule>
  </conditionalFormatting>
  <conditionalFormatting sqref="F65:F72">
    <cfRule type="cellIs" dxfId="5" priority="6" operator="greaterThan">
      <formula>0</formula>
    </cfRule>
  </conditionalFormatting>
  <conditionalFormatting sqref="F73:F78">
    <cfRule type="cellIs" dxfId="4" priority="5" operator="greaterThan">
      <formula>0</formula>
    </cfRule>
  </conditionalFormatting>
  <conditionalFormatting sqref="F80:F83">
    <cfRule type="cellIs" dxfId="3" priority="4" operator="greaterThan">
      <formula>0</formula>
    </cfRule>
  </conditionalFormatting>
  <conditionalFormatting sqref="F84">
    <cfRule type="cellIs" dxfId="2" priority="3" operator="greaterThan">
      <formula>0</formula>
    </cfRule>
  </conditionalFormatting>
  <conditionalFormatting sqref="F86">
    <cfRule type="cellIs" dxfId="1" priority="2" operator="greaterThan">
      <formula>0</formula>
    </cfRule>
  </conditionalFormatting>
  <conditionalFormatting sqref="F88">
    <cfRule type="cellIs" dxfId="0" priority="1" operator="greaterThan">
      <formula>0</formula>
    </cfRule>
  </conditionalFormatting>
  <dataValidations disablePrompts="1" count="1">
    <dataValidation type="list" allowBlank="1" showInputMessage="1" showErrorMessage="1" sqref="C15">
      <formula1>$I$14:$I$16</formula1>
    </dataValidation>
  </dataValidations>
  <printOptions horizontalCentered="1"/>
  <pageMargins left="0.43307086614173229" right="0.23622047244094491" top="0.74803149606299213" bottom="0.74803149606299213" header="0.51181102362204722" footer="0.51181102362204722"/>
  <pageSetup paperSize="9" scale="73" firstPageNumber="0" fitToHeight="2" orientation="portrait" horizontalDpi="300" verticalDpi="300" r:id="rId1"/>
  <rowBreaks count="1" manualBreakCount="1">
    <brk id="60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2"/>
  <sheetViews>
    <sheetView topLeftCell="A49" workbookViewId="0">
      <selection activeCell="F2" sqref="F2"/>
    </sheetView>
  </sheetViews>
  <sheetFormatPr baseColWidth="10" defaultRowHeight="15" x14ac:dyDescent="0.25"/>
  <sheetData>
    <row r="2" spans="1:8" ht="21" x14ac:dyDescent="0.25">
      <c r="A2" s="117" t="s">
        <v>101</v>
      </c>
    </row>
    <row r="3" spans="1:8" ht="21" x14ac:dyDescent="0.25">
      <c r="A3" s="117"/>
    </row>
    <row r="4" spans="1:8" ht="18.75" x14ac:dyDescent="0.25">
      <c r="A4" s="119" t="s">
        <v>104</v>
      </c>
    </row>
    <row r="12" spans="1:8" x14ac:dyDescent="0.25">
      <c r="H12" t="s">
        <v>111</v>
      </c>
    </row>
    <row r="13" spans="1:8" x14ac:dyDescent="0.25">
      <c r="H13" t="s">
        <v>112</v>
      </c>
    </row>
    <row r="16" spans="1:8" x14ac:dyDescent="0.25">
      <c r="B16" s="118"/>
    </row>
    <row r="17" spans="1:1" ht="18.75" x14ac:dyDescent="0.25">
      <c r="A17" s="119" t="s">
        <v>102</v>
      </c>
    </row>
    <row r="18" spans="1:1" x14ac:dyDescent="0.25">
      <c r="A18" s="118"/>
    </row>
    <row r="19" spans="1:1" x14ac:dyDescent="0.25">
      <c r="A19" s="118"/>
    </row>
    <row r="20" spans="1:1" x14ac:dyDescent="0.25">
      <c r="A20" s="118"/>
    </row>
    <row r="21" spans="1:1" x14ac:dyDescent="0.25">
      <c r="A21" s="118"/>
    </row>
    <row r="22" spans="1:1" x14ac:dyDescent="0.25">
      <c r="A22" s="118"/>
    </row>
    <row r="23" spans="1:1" x14ac:dyDescent="0.25">
      <c r="A23" s="118"/>
    </row>
    <row r="24" spans="1:1" x14ac:dyDescent="0.25">
      <c r="A24" s="118"/>
    </row>
    <row r="25" spans="1:1" x14ac:dyDescent="0.25">
      <c r="A25" s="118"/>
    </row>
    <row r="26" spans="1:1" x14ac:dyDescent="0.25">
      <c r="A26" s="118"/>
    </row>
    <row r="32" spans="1:1" ht="18.75" x14ac:dyDescent="0.25">
      <c r="A32" s="119" t="s">
        <v>103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1"/>
  <sheetViews>
    <sheetView zoomScaleNormal="100" workbookViewId="0">
      <selection activeCell="F2" sqref="F2"/>
    </sheetView>
  </sheetViews>
  <sheetFormatPr baseColWidth="10" defaultColWidth="8.85546875" defaultRowHeight="15" x14ac:dyDescent="0.25"/>
  <cols>
    <col min="1" max="1" width="37.85546875" style="1" customWidth="1"/>
    <col min="2" max="2" width="10" style="61" customWidth="1"/>
    <col min="3" max="3" width="10.140625" style="61" customWidth="1"/>
    <col min="4" max="5" width="13.7109375" style="10" customWidth="1"/>
    <col min="6" max="6" width="10.5703125" customWidth="1"/>
    <col min="7" max="7" width="13.42578125" customWidth="1"/>
    <col min="8" max="1026" width="10.5703125" customWidth="1"/>
  </cols>
  <sheetData>
    <row r="1" spans="1:7" ht="15" customHeight="1" x14ac:dyDescent="0.25">
      <c r="A1" s="62" t="s">
        <v>70</v>
      </c>
      <c r="B1" s="63" t="s">
        <v>71</v>
      </c>
      <c r="C1" s="64" t="s">
        <v>72</v>
      </c>
      <c r="D1" s="64" t="s">
        <v>73</v>
      </c>
      <c r="E1" s="126"/>
      <c r="F1" s="127" t="s">
        <v>128</v>
      </c>
    </row>
    <row r="2" spans="1:7" ht="15" customHeight="1" x14ac:dyDescent="0.25">
      <c r="A2" s="125" t="s">
        <v>17</v>
      </c>
      <c r="B2" s="65">
        <v>0.28299999999999997</v>
      </c>
      <c r="C2" s="66">
        <f>+B2*+PEDIDO!F18</f>
        <v>0</v>
      </c>
      <c r="F2" s="28" t="s">
        <v>17</v>
      </c>
      <c r="G2" s="29" t="b">
        <f>+A2=F2</f>
        <v>1</v>
      </c>
    </row>
    <row r="3" spans="1:7" ht="15" customHeight="1" x14ac:dyDescent="0.25">
      <c r="A3" s="125" t="s">
        <v>121</v>
      </c>
      <c r="B3" s="67">
        <v>0.30599999999999999</v>
      </c>
      <c r="C3" s="66">
        <f>+B3*+PEDIDO!F19</f>
        <v>0</v>
      </c>
      <c r="F3" s="33" t="s">
        <v>121</v>
      </c>
      <c r="G3" s="29" t="b">
        <f t="shared" ref="G3:G67" si="0">+A3=F3</f>
        <v>1</v>
      </c>
    </row>
    <row r="4" spans="1:7" ht="15" customHeight="1" x14ac:dyDescent="0.25">
      <c r="A4" s="125" t="s">
        <v>18</v>
      </c>
      <c r="B4" s="67">
        <v>0.32500000000000001</v>
      </c>
      <c r="C4" s="66">
        <f>+B4*+PEDIDO!F20</f>
        <v>0</v>
      </c>
      <c r="F4" s="33" t="s">
        <v>18</v>
      </c>
      <c r="G4" s="29" t="b">
        <f t="shared" si="0"/>
        <v>1</v>
      </c>
    </row>
    <row r="5" spans="1:7" ht="15" customHeight="1" x14ac:dyDescent="0.25">
      <c r="A5" s="125" t="s">
        <v>19</v>
      </c>
      <c r="B5" s="68">
        <v>0.23499999999999999</v>
      </c>
      <c r="C5" s="66">
        <f>+B5*+PEDIDO!F21</f>
        <v>0</v>
      </c>
      <c r="F5" s="33" t="s">
        <v>19</v>
      </c>
      <c r="G5" s="29" t="b">
        <f t="shared" si="0"/>
        <v>1</v>
      </c>
    </row>
    <row r="6" spans="1:7" ht="15" customHeight="1" x14ac:dyDescent="0.25">
      <c r="A6" s="125" t="s">
        <v>20</v>
      </c>
      <c r="B6" s="68">
        <v>0.185</v>
      </c>
      <c r="C6" s="66">
        <f>+B6*+PEDIDO!F22</f>
        <v>0</v>
      </c>
      <c r="F6" s="33" t="s">
        <v>20</v>
      </c>
      <c r="G6" s="29" t="b">
        <f t="shared" si="0"/>
        <v>1</v>
      </c>
    </row>
    <row r="7" spans="1:7" ht="15" customHeight="1" x14ac:dyDescent="0.25">
      <c r="A7" s="125" t="s">
        <v>122</v>
      </c>
      <c r="B7" s="67">
        <v>5.8000000000000003E-2</v>
      </c>
      <c r="C7" s="66">
        <f>+B7*+PEDIDO!F23</f>
        <v>0</v>
      </c>
      <c r="F7" s="33" t="s">
        <v>122</v>
      </c>
      <c r="G7" s="29" t="b">
        <f t="shared" si="0"/>
        <v>1</v>
      </c>
    </row>
    <row r="8" spans="1:7" ht="15" customHeight="1" x14ac:dyDescent="0.25">
      <c r="A8" s="125" t="s">
        <v>123</v>
      </c>
      <c r="B8" s="65">
        <v>3.7999999999999999E-2</v>
      </c>
      <c r="C8" s="66">
        <f>+B8*+PEDIDO!F24</f>
        <v>0</v>
      </c>
      <c r="F8" s="33" t="s">
        <v>123</v>
      </c>
      <c r="G8" s="29" t="b">
        <f t="shared" si="0"/>
        <v>1</v>
      </c>
    </row>
    <row r="9" spans="1:7" ht="15" customHeight="1" x14ac:dyDescent="0.25">
      <c r="A9" s="125" t="s">
        <v>21</v>
      </c>
      <c r="B9" s="68">
        <v>0.32600000000000001</v>
      </c>
      <c r="C9" s="66">
        <f>+B9*+PEDIDO!F25</f>
        <v>0</v>
      </c>
      <c r="F9" s="33" t="s">
        <v>21</v>
      </c>
      <c r="G9" s="29" t="b">
        <f t="shared" si="0"/>
        <v>1</v>
      </c>
    </row>
    <row r="10" spans="1:7" ht="15" customHeight="1" x14ac:dyDescent="0.25">
      <c r="A10" s="125" t="s">
        <v>22</v>
      </c>
      <c r="B10" s="65">
        <v>0.24099999999999999</v>
      </c>
      <c r="C10" s="66">
        <f>+B10*+PEDIDO!F26</f>
        <v>0</v>
      </c>
      <c r="F10" s="33" t="s">
        <v>22</v>
      </c>
      <c r="G10" s="29" t="b">
        <f t="shared" si="0"/>
        <v>1</v>
      </c>
    </row>
    <row r="11" spans="1:7" ht="15" customHeight="1" x14ac:dyDescent="0.25">
      <c r="A11" s="125" t="s">
        <v>124</v>
      </c>
      <c r="B11" s="65">
        <v>0.25</v>
      </c>
      <c r="C11" s="66">
        <f>+B11*+PEDIDO!F27</f>
        <v>0</v>
      </c>
      <c r="F11" s="74" t="s">
        <v>124</v>
      </c>
      <c r="G11" s="29" t="b">
        <f t="shared" si="0"/>
        <v>1</v>
      </c>
    </row>
    <row r="12" spans="1:7" ht="30" customHeight="1" x14ac:dyDescent="0.25">
      <c r="A12" s="125" t="s">
        <v>23</v>
      </c>
      <c r="B12" s="65">
        <v>0.65100000000000002</v>
      </c>
      <c r="C12" s="66">
        <f>+B12*+PEDIDO!F28</f>
        <v>0</v>
      </c>
      <c r="F12" s="33" t="s">
        <v>23</v>
      </c>
      <c r="G12" s="29" t="b">
        <f t="shared" si="0"/>
        <v>1</v>
      </c>
    </row>
    <row r="13" spans="1:7" x14ac:dyDescent="0.25">
      <c r="A13" s="125" t="s">
        <v>24</v>
      </c>
      <c r="B13" s="65">
        <v>0.21</v>
      </c>
      <c r="C13" s="66">
        <f>+B13*+PEDIDO!F29</f>
        <v>0</v>
      </c>
      <c r="F13" s="33" t="s">
        <v>24</v>
      </c>
      <c r="G13" s="29" t="b">
        <f t="shared" si="0"/>
        <v>1</v>
      </c>
    </row>
    <row r="14" spans="1:7" x14ac:dyDescent="0.25">
      <c r="A14" s="125" t="s">
        <v>25</v>
      </c>
      <c r="B14" s="69">
        <v>0.25</v>
      </c>
      <c r="C14" s="66">
        <f>+B14*+PEDIDO!F30</f>
        <v>0</v>
      </c>
      <c r="D14" s="70"/>
      <c r="E14" s="70"/>
      <c r="F14" s="52" t="s">
        <v>25</v>
      </c>
      <c r="G14" s="29" t="b">
        <f t="shared" si="0"/>
        <v>1</v>
      </c>
    </row>
    <row r="15" spans="1:7" ht="15" customHeight="1" x14ac:dyDescent="0.25">
      <c r="A15" s="71"/>
      <c r="B15" s="72"/>
      <c r="C15" s="73"/>
      <c r="F15" s="139"/>
      <c r="G15" s="147"/>
    </row>
    <row r="16" spans="1:7" x14ac:dyDescent="0.25">
      <c r="A16" s="125" t="s">
        <v>105</v>
      </c>
      <c r="B16" s="65">
        <v>1.2E-2</v>
      </c>
      <c r="C16" s="66">
        <f>+B16*PEDIDO!F32</f>
        <v>0</v>
      </c>
      <c r="F16" s="28" t="s">
        <v>105</v>
      </c>
      <c r="G16" s="29" t="b">
        <f t="shared" si="0"/>
        <v>1</v>
      </c>
    </row>
    <row r="17" spans="1:7" x14ac:dyDescent="0.25">
      <c r="A17" s="125" t="s">
        <v>27</v>
      </c>
      <c r="B17" s="65">
        <v>2.1999999999999999E-2</v>
      </c>
      <c r="C17" s="66">
        <f>+B17*PEDIDO!F33</f>
        <v>0</v>
      </c>
      <c r="F17" s="33" t="s">
        <v>27</v>
      </c>
      <c r="G17" s="29" t="b">
        <f t="shared" si="0"/>
        <v>1</v>
      </c>
    </row>
    <row r="18" spans="1:7" x14ac:dyDescent="0.25">
      <c r="A18" s="125" t="s">
        <v>28</v>
      </c>
      <c r="B18" s="65">
        <v>1.4999999999999999E-2</v>
      </c>
      <c r="C18" s="66">
        <f>+B18*PEDIDO!F34</f>
        <v>0</v>
      </c>
      <c r="F18" s="33" t="s">
        <v>28</v>
      </c>
      <c r="G18" s="29" t="b">
        <f t="shared" si="0"/>
        <v>1</v>
      </c>
    </row>
    <row r="19" spans="1:7" x14ac:dyDescent="0.25">
      <c r="A19" s="125" t="s">
        <v>125</v>
      </c>
      <c r="B19" s="65">
        <v>8.0000000000000002E-3</v>
      </c>
      <c r="C19" s="66">
        <f>+B19*PEDIDO!F35</f>
        <v>0</v>
      </c>
      <c r="F19" s="33" t="s">
        <v>125</v>
      </c>
      <c r="G19" s="29" t="b">
        <f t="shared" si="0"/>
        <v>1</v>
      </c>
    </row>
    <row r="20" spans="1:7" x14ac:dyDescent="0.25">
      <c r="A20" s="125" t="s">
        <v>29</v>
      </c>
      <c r="B20" s="75">
        <v>1.4999999999999999E-2</v>
      </c>
      <c r="C20" s="66">
        <f>+B20*PEDIDO!F36</f>
        <v>0</v>
      </c>
      <c r="D20" s="70" t="s">
        <v>74</v>
      </c>
      <c r="E20" s="70"/>
      <c r="F20" s="33" t="s">
        <v>29</v>
      </c>
      <c r="G20" s="29" t="b">
        <f t="shared" si="0"/>
        <v>1</v>
      </c>
    </row>
    <row r="21" spans="1:7" x14ac:dyDescent="0.25">
      <c r="A21" s="125" t="s">
        <v>30</v>
      </c>
      <c r="B21" s="65">
        <v>3.3000000000000002E-2</v>
      </c>
      <c r="C21" s="66">
        <f>+B21*PEDIDO!F37</f>
        <v>0</v>
      </c>
      <c r="D21" s="70"/>
      <c r="E21" s="70"/>
      <c r="F21" s="33" t="s">
        <v>30</v>
      </c>
      <c r="G21" s="29" t="b">
        <f t="shared" si="0"/>
        <v>1</v>
      </c>
    </row>
    <row r="22" spans="1:7" x14ac:dyDescent="0.25">
      <c r="A22" s="125" t="s">
        <v>31</v>
      </c>
      <c r="B22" s="67">
        <v>8.0000000000000002E-3</v>
      </c>
      <c r="C22" s="66">
        <f>+B22*PEDIDO!F38</f>
        <v>0</v>
      </c>
      <c r="F22" s="33" t="s">
        <v>31</v>
      </c>
      <c r="G22" s="29" t="b">
        <f t="shared" si="0"/>
        <v>1</v>
      </c>
    </row>
    <row r="23" spans="1:7" x14ac:dyDescent="0.25">
      <c r="A23" s="125" t="s">
        <v>106</v>
      </c>
      <c r="B23" s="67">
        <v>6.0000000000000001E-3</v>
      </c>
      <c r="C23" s="66">
        <f>+B23*PEDIDO!F39</f>
        <v>0</v>
      </c>
      <c r="F23" s="33" t="s">
        <v>106</v>
      </c>
      <c r="G23" s="29" t="b">
        <f t="shared" si="0"/>
        <v>1</v>
      </c>
    </row>
    <row r="24" spans="1:7" x14ac:dyDescent="0.25">
      <c r="A24" s="125" t="s">
        <v>32</v>
      </c>
      <c r="B24" s="67">
        <v>1.0999999999999999E-2</v>
      </c>
      <c r="C24" s="66">
        <f>+B24*PEDIDO!F40</f>
        <v>0</v>
      </c>
      <c r="F24" s="33" t="s">
        <v>32</v>
      </c>
      <c r="G24" s="29" t="b">
        <f t="shared" si="0"/>
        <v>1</v>
      </c>
    </row>
    <row r="25" spans="1:7" x14ac:dyDescent="0.25">
      <c r="A25" s="125" t="s">
        <v>33</v>
      </c>
      <c r="B25" s="67">
        <v>1.9E-2</v>
      </c>
      <c r="C25" s="66">
        <f>+B25*PEDIDO!F41</f>
        <v>0</v>
      </c>
      <c r="F25" s="33" t="s">
        <v>33</v>
      </c>
      <c r="G25" s="29" t="b">
        <f t="shared" si="0"/>
        <v>1</v>
      </c>
    </row>
    <row r="26" spans="1:7" x14ac:dyDescent="0.25">
      <c r="A26" s="125" t="s">
        <v>34</v>
      </c>
      <c r="B26" s="67">
        <v>1.4999999999999999E-2</v>
      </c>
      <c r="C26" s="66">
        <f>+B26*PEDIDO!F42</f>
        <v>0</v>
      </c>
      <c r="F26" s="33" t="s">
        <v>34</v>
      </c>
      <c r="G26" s="29" t="b">
        <f t="shared" si="0"/>
        <v>1</v>
      </c>
    </row>
    <row r="27" spans="1:7" x14ac:dyDescent="0.25">
      <c r="A27" s="125" t="s">
        <v>126</v>
      </c>
      <c r="B27" s="67">
        <v>6.0000000000000001E-3</v>
      </c>
      <c r="C27" s="66">
        <f>+B27*PEDIDO!F43</f>
        <v>0</v>
      </c>
      <c r="F27" s="33" t="s">
        <v>126</v>
      </c>
      <c r="G27" s="29" t="b">
        <f t="shared" si="0"/>
        <v>1</v>
      </c>
    </row>
    <row r="28" spans="1:7" x14ac:dyDescent="0.25">
      <c r="A28" s="125" t="s">
        <v>35</v>
      </c>
      <c r="B28" s="67">
        <v>1.0999999999999999E-2</v>
      </c>
      <c r="C28" s="66">
        <f>+B28*PEDIDO!F44</f>
        <v>0</v>
      </c>
      <c r="F28" s="33" t="s">
        <v>35</v>
      </c>
      <c r="G28" s="29" t="b">
        <f t="shared" si="0"/>
        <v>1</v>
      </c>
    </row>
    <row r="29" spans="1:7" x14ac:dyDescent="0.25">
      <c r="A29" s="125" t="s">
        <v>94</v>
      </c>
      <c r="B29" s="75">
        <v>1.4999999999999999E-2</v>
      </c>
      <c r="C29" s="66">
        <f>+B29*PEDIDO!F45</f>
        <v>0</v>
      </c>
      <c r="D29" s="70" t="s">
        <v>74</v>
      </c>
      <c r="E29" s="70"/>
      <c r="F29" s="33" t="s">
        <v>94</v>
      </c>
      <c r="G29" s="29" t="b">
        <f t="shared" si="0"/>
        <v>1</v>
      </c>
    </row>
    <row r="30" spans="1:7" x14ac:dyDescent="0.25">
      <c r="A30" s="125" t="s">
        <v>36</v>
      </c>
      <c r="B30" s="67">
        <v>1.0999999999999999E-2</v>
      </c>
      <c r="C30" s="66">
        <f>+B30*PEDIDO!F46</f>
        <v>0</v>
      </c>
      <c r="F30" s="33" t="s">
        <v>36</v>
      </c>
      <c r="G30" s="29" t="b">
        <f t="shared" si="0"/>
        <v>1</v>
      </c>
    </row>
    <row r="31" spans="1:7" x14ac:dyDescent="0.25">
      <c r="A31" s="125" t="s">
        <v>37</v>
      </c>
      <c r="B31" s="67">
        <v>3.4000000000000002E-2</v>
      </c>
      <c r="C31" s="66">
        <f>+B31*PEDIDO!F47</f>
        <v>0</v>
      </c>
      <c r="F31" s="33" t="s">
        <v>37</v>
      </c>
      <c r="G31" s="29" t="b">
        <f t="shared" si="0"/>
        <v>1</v>
      </c>
    </row>
    <row r="32" spans="1:7" x14ac:dyDescent="0.25">
      <c r="A32" s="125" t="s">
        <v>38</v>
      </c>
      <c r="B32" s="67">
        <v>3.5000000000000003E-2</v>
      </c>
      <c r="C32" s="66">
        <f>+B32*PEDIDO!F48</f>
        <v>0</v>
      </c>
      <c r="F32" s="33" t="s">
        <v>38</v>
      </c>
      <c r="G32" s="29" t="b">
        <f t="shared" si="0"/>
        <v>1</v>
      </c>
    </row>
    <row r="33" spans="1:7" x14ac:dyDescent="0.25">
      <c r="A33" s="125" t="s">
        <v>39</v>
      </c>
      <c r="B33" s="67">
        <v>1.4999999999999999E-2</v>
      </c>
      <c r="C33" s="66">
        <f>+B33*PEDIDO!F49</f>
        <v>0</v>
      </c>
      <c r="F33" s="33" t="s">
        <v>39</v>
      </c>
      <c r="G33" s="29" t="b">
        <f t="shared" si="0"/>
        <v>1</v>
      </c>
    </row>
    <row r="34" spans="1:7" x14ac:dyDescent="0.25">
      <c r="A34" s="125" t="s">
        <v>40</v>
      </c>
      <c r="B34" s="75">
        <v>1.4999999999999999E-2</v>
      </c>
      <c r="C34" s="66">
        <f>+B34*PEDIDO!F50</f>
        <v>0</v>
      </c>
      <c r="D34" s="70" t="s">
        <v>74</v>
      </c>
      <c r="E34" s="70"/>
      <c r="F34" s="33" t="s">
        <v>40</v>
      </c>
      <c r="G34" s="29" t="b">
        <f t="shared" si="0"/>
        <v>1</v>
      </c>
    </row>
    <row r="35" spans="1:7" x14ac:dyDescent="0.25">
      <c r="A35" s="125" t="s">
        <v>41</v>
      </c>
      <c r="B35" s="67">
        <v>2.3E-2</v>
      </c>
      <c r="C35" s="66">
        <f>+B35*PEDIDO!F51</f>
        <v>0</v>
      </c>
      <c r="F35" s="33" t="s">
        <v>41</v>
      </c>
      <c r="G35" s="29" t="b">
        <f t="shared" si="0"/>
        <v>1</v>
      </c>
    </row>
    <row r="36" spans="1:7" x14ac:dyDescent="0.25">
      <c r="A36" s="125" t="s">
        <v>107</v>
      </c>
      <c r="B36" s="65">
        <v>6.0000000000000001E-3</v>
      </c>
      <c r="C36" s="66">
        <f>+B36*PEDIDO!F52</f>
        <v>0</v>
      </c>
      <c r="F36" s="33" t="s">
        <v>107</v>
      </c>
      <c r="G36" s="29" t="b">
        <f t="shared" si="0"/>
        <v>1</v>
      </c>
    </row>
    <row r="37" spans="1:7" x14ac:dyDescent="0.25">
      <c r="A37" s="125" t="s">
        <v>108</v>
      </c>
      <c r="B37" s="75">
        <v>6.0000000000000001E-3</v>
      </c>
      <c r="C37" s="66">
        <f>+B37*PEDIDO!F53</f>
        <v>0</v>
      </c>
      <c r="D37" s="70" t="s">
        <v>74</v>
      </c>
      <c r="E37" s="70"/>
      <c r="F37" s="33" t="s">
        <v>108</v>
      </c>
      <c r="G37" s="29" t="b">
        <f t="shared" si="0"/>
        <v>1</v>
      </c>
    </row>
    <row r="38" spans="1:7" x14ac:dyDescent="0.25">
      <c r="A38" s="125" t="s">
        <v>109</v>
      </c>
      <c r="B38" s="75">
        <v>1.2E-2</v>
      </c>
      <c r="C38" s="66">
        <f>+B38*PEDIDO!F54</f>
        <v>0</v>
      </c>
      <c r="D38" s="70" t="s">
        <v>74</v>
      </c>
      <c r="E38" s="70"/>
      <c r="F38" s="33" t="s">
        <v>109</v>
      </c>
      <c r="G38" s="29" t="b">
        <f t="shared" si="0"/>
        <v>1</v>
      </c>
    </row>
    <row r="39" spans="1:7" x14ac:dyDescent="0.25">
      <c r="A39" s="125" t="s">
        <v>42</v>
      </c>
      <c r="B39" s="67">
        <v>1.2E-2</v>
      </c>
      <c r="C39" s="66">
        <f>+B39*PEDIDO!F55</f>
        <v>0</v>
      </c>
      <c r="F39" s="33" t="s">
        <v>42</v>
      </c>
      <c r="G39" s="29" t="b">
        <f t="shared" si="0"/>
        <v>1</v>
      </c>
    </row>
    <row r="40" spans="1:7" x14ac:dyDescent="0.25">
      <c r="A40" s="125" t="s">
        <v>43</v>
      </c>
      <c r="B40" s="67">
        <v>1.9E-2</v>
      </c>
      <c r="C40" s="66">
        <f>+B40*PEDIDO!F56</f>
        <v>0</v>
      </c>
      <c r="F40" s="33" t="s">
        <v>43</v>
      </c>
      <c r="G40" s="29" t="b">
        <f t="shared" si="0"/>
        <v>1</v>
      </c>
    </row>
    <row r="41" spans="1:7" x14ac:dyDescent="0.25">
      <c r="A41" s="125" t="s">
        <v>110</v>
      </c>
      <c r="B41" s="67">
        <v>6.0000000000000001E-3</v>
      </c>
      <c r="C41" s="66">
        <f>+B41*PEDIDO!F57</f>
        <v>0</v>
      </c>
      <c r="F41" s="33" t="s">
        <v>110</v>
      </c>
      <c r="G41" s="29" t="b">
        <f t="shared" si="0"/>
        <v>1</v>
      </c>
    </row>
    <row r="42" spans="1:7" x14ac:dyDescent="0.25">
      <c r="A42" s="125" t="s">
        <v>127</v>
      </c>
      <c r="B42" s="67">
        <v>0.03</v>
      </c>
      <c r="C42" s="66">
        <f>+B42*PEDIDO!F58</f>
        <v>0</v>
      </c>
      <c r="F42" s="33" t="s">
        <v>127</v>
      </c>
      <c r="G42" s="29" t="b">
        <f t="shared" si="0"/>
        <v>1</v>
      </c>
    </row>
    <row r="43" spans="1:7" x14ac:dyDescent="0.25">
      <c r="A43" s="125" t="s">
        <v>97</v>
      </c>
      <c r="B43" s="67">
        <v>0.03</v>
      </c>
      <c r="C43" s="66">
        <f>+B43*PEDIDO!F59</f>
        <v>0</v>
      </c>
      <c r="D43" s="70" t="s">
        <v>74</v>
      </c>
      <c r="E43" s="70"/>
      <c r="F43" s="33" t="s">
        <v>97</v>
      </c>
      <c r="G43" s="29" t="b">
        <f t="shared" si="0"/>
        <v>1</v>
      </c>
    </row>
    <row r="44" spans="1:7" x14ac:dyDescent="0.25">
      <c r="A44" s="125" t="s">
        <v>44</v>
      </c>
      <c r="B44" s="67">
        <v>1.2E-2</v>
      </c>
      <c r="C44" s="66">
        <f>+B44*PEDIDO!F60</f>
        <v>0</v>
      </c>
      <c r="F44" s="33" t="s">
        <v>44</v>
      </c>
      <c r="G44" s="29" t="b">
        <f t="shared" si="0"/>
        <v>1</v>
      </c>
    </row>
    <row r="45" spans="1:7" x14ac:dyDescent="0.25">
      <c r="A45" s="71"/>
      <c r="B45" s="72"/>
      <c r="C45" s="66"/>
      <c r="F45" s="139" t="s">
        <v>45</v>
      </c>
      <c r="G45" s="147"/>
    </row>
    <row r="46" spans="1:7" x14ac:dyDescent="0.25">
      <c r="A46" s="125" t="s">
        <v>46</v>
      </c>
      <c r="B46" s="65">
        <v>1.0999999999999999E-2</v>
      </c>
      <c r="C46" s="66">
        <f>+B46*PEDIDO!F62</f>
        <v>0</v>
      </c>
      <c r="F46" s="28" t="s">
        <v>46</v>
      </c>
      <c r="G46" s="29" t="b">
        <f t="shared" si="0"/>
        <v>1</v>
      </c>
    </row>
    <row r="47" spans="1:7" x14ac:dyDescent="0.25">
      <c r="A47" s="125" t="s">
        <v>47</v>
      </c>
      <c r="B47" s="67">
        <v>3.5999999999999997E-2</v>
      </c>
      <c r="C47" s="66">
        <f>+B47*PEDIDO!F63</f>
        <v>0</v>
      </c>
      <c r="F47" s="52" t="s">
        <v>47</v>
      </c>
      <c r="G47" s="29" t="b">
        <f t="shared" si="0"/>
        <v>1</v>
      </c>
    </row>
    <row r="48" spans="1:7" ht="15" customHeight="1" x14ac:dyDescent="0.25">
      <c r="A48" s="71"/>
      <c r="B48" s="72"/>
      <c r="C48" s="66"/>
      <c r="F48" s="139" t="s">
        <v>48</v>
      </c>
      <c r="G48" s="147"/>
    </row>
    <row r="49" spans="1:7" x14ac:dyDescent="0.25">
      <c r="A49" s="125" t="s">
        <v>49</v>
      </c>
      <c r="B49" s="67">
        <v>2E-3</v>
      </c>
      <c r="C49" s="66">
        <f>+B49*PEDIDO!F65</f>
        <v>0</v>
      </c>
      <c r="F49" s="28" t="s">
        <v>49</v>
      </c>
      <c r="G49" s="29" t="b">
        <f t="shared" si="0"/>
        <v>1</v>
      </c>
    </row>
    <row r="50" spans="1:7" x14ac:dyDescent="0.25">
      <c r="A50" s="125" t="s">
        <v>50</v>
      </c>
      <c r="B50" s="67">
        <v>2E-3</v>
      </c>
      <c r="C50" s="66">
        <f>+B50*PEDIDO!F66</f>
        <v>0</v>
      </c>
      <c r="F50" s="33" t="s">
        <v>50</v>
      </c>
      <c r="G50" s="29" t="b">
        <f t="shared" si="0"/>
        <v>1</v>
      </c>
    </row>
    <row r="51" spans="1:7" x14ac:dyDescent="0.25">
      <c r="A51" s="125" t="s">
        <v>51</v>
      </c>
      <c r="B51" s="67">
        <v>2E-3</v>
      </c>
      <c r="C51" s="66">
        <f>+B51*PEDIDO!F67</f>
        <v>0</v>
      </c>
      <c r="F51" s="33" t="s">
        <v>51</v>
      </c>
      <c r="G51" s="29" t="b">
        <f t="shared" si="0"/>
        <v>1</v>
      </c>
    </row>
    <row r="52" spans="1:7" x14ac:dyDescent="0.25">
      <c r="A52" s="125" t="s">
        <v>52</v>
      </c>
      <c r="B52" s="67">
        <v>2E-3</v>
      </c>
      <c r="C52" s="66">
        <f>+B52*PEDIDO!F68</f>
        <v>0</v>
      </c>
      <c r="F52" s="33" t="s">
        <v>52</v>
      </c>
      <c r="G52" s="29" t="b">
        <f t="shared" si="0"/>
        <v>1</v>
      </c>
    </row>
    <row r="53" spans="1:7" x14ac:dyDescent="0.25">
      <c r="A53" s="125" t="s">
        <v>53</v>
      </c>
      <c r="B53" s="67">
        <v>2E-3</v>
      </c>
      <c r="C53" s="66">
        <f>+B53*PEDIDO!F69</f>
        <v>0</v>
      </c>
      <c r="F53" s="33" t="s">
        <v>53</v>
      </c>
      <c r="G53" s="29" t="b">
        <f t="shared" si="0"/>
        <v>1</v>
      </c>
    </row>
    <row r="54" spans="1:7" x14ac:dyDescent="0.25">
      <c r="A54" s="125" t="s">
        <v>54</v>
      </c>
      <c r="B54" s="67">
        <v>2E-3</v>
      </c>
      <c r="C54" s="66">
        <f>+B54*PEDIDO!F70</f>
        <v>0</v>
      </c>
      <c r="F54" s="33" t="s">
        <v>54</v>
      </c>
      <c r="G54" s="29" t="b">
        <f t="shared" si="0"/>
        <v>1</v>
      </c>
    </row>
    <row r="55" spans="1:7" x14ac:dyDescent="0.25">
      <c r="A55" s="33" t="s">
        <v>55</v>
      </c>
      <c r="B55" s="67">
        <v>2E-3</v>
      </c>
      <c r="C55" s="66">
        <f>+B55*PEDIDO!F71</f>
        <v>0</v>
      </c>
      <c r="F55" s="33" t="s">
        <v>55</v>
      </c>
      <c r="G55" s="29" t="b">
        <f t="shared" si="0"/>
        <v>1</v>
      </c>
    </row>
    <row r="56" spans="1:7" x14ac:dyDescent="0.25">
      <c r="A56" s="74" t="s">
        <v>98</v>
      </c>
      <c r="B56" s="75">
        <v>3.0000000000000001E-3</v>
      </c>
      <c r="C56" s="66">
        <f>+B56*PEDIDO!F72</f>
        <v>0</v>
      </c>
      <c r="F56" s="33" t="s">
        <v>98</v>
      </c>
      <c r="G56" s="29" t="b">
        <f t="shared" si="0"/>
        <v>1</v>
      </c>
    </row>
    <row r="57" spans="1:7" x14ac:dyDescent="0.25">
      <c r="A57" s="74" t="s">
        <v>99</v>
      </c>
      <c r="B57" s="75">
        <v>3.0000000000000001E-3</v>
      </c>
      <c r="C57" s="66">
        <f>+B57*PEDIDO!F73</f>
        <v>0</v>
      </c>
      <c r="F57" s="33" t="s">
        <v>99</v>
      </c>
      <c r="G57" s="29" t="b">
        <f t="shared" si="0"/>
        <v>1</v>
      </c>
    </row>
    <row r="58" spans="1:7" x14ac:dyDescent="0.25">
      <c r="A58" s="74" t="s">
        <v>95</v>
      </c>
      <c r="B58" s="75">
        <v>3.0000000000000001E-3</v>
      </c>
      <c r="C58" s="66">
        <f>+B58*PEDIDO!F74</f>
        <v>0</v>
      </c>
      <c r="F58" s="33" t="s">
        <v>95</v>
      </c>
      <c r="G58" s="29" t="b">
        <f t="shared" si="0"/>
        <v>1</v>
      </c>
    </row>
    <row r="59" spans="1:7" x14ac:dyDescent="0.25">
      <c r="A59" s="33" t="s">
        <v>56</v>
      </c>
      <c r="B59" s="67">
        <v>3.0000000000000001E-3</v>
      </c>
      <c r="C59" s="66">
        <f>+B59*PEDIDO!F75</f>
        <v>0</v>
      </c>
      <c r="F59" s="33" t="s">
        <v>56</v>
      </c>
      <c r="G59" s="29" t="b">
        <f t="shared" si="0"/>
        <v>1</v>
      </c>
    </row>
    <row r="60" spans="1:7" x14ac:dyDescent="0.25">
      <c r="A60" s="33" t="s">
        <v>75</v>
      </c>
      <c r="B60" s="67">
        <v>3.0000000000000001E-3</v>
      </c>
      <c r="C60" s="66">
        <f>+B60*PEDIDO!F76</f>
        <v>0</v>
      </c>
      <c r="D60" s="70"/>
      <c r="E60" s="70"/>
      <c r="F60" s="33" t="s">
        <v>57</v>
      </c>
      <c r="G60" s="29" t="b">
        <f t="shared" si="0"/>
        <v>1</v>
      </c>
    </row>
    <row r="61" spans="1:7" x14ac:dyDescent="0.25">
      <c r="A61" s="125" t="s">
        <v>58</v>
      </c>
      <c r="B61" s="67">
        <v>1.2999999999999999E-2</v>
      </c>
      <c r="C61" s="66">
        <f>+B61*PEDIDO!F77</f>
        <v>0</v>
      </c>
      <c r="F61" s="33" t="s">
        <v>58</v>
      </c>
      <c r="G61" s="29" t="b">
        <f t="shared" si="0"/>
        <v>1</v>
      </c>
    </row>
    <row r="62" spans="1:7" x14ac:dyDescent="0.25">
      <c r="A62" s="125" t="s">
        <v>59</v>
      </c>
      <c r="B62" s="67">
        <v>0.14599999999999999</v>
      </c>
      <c r="C62" s="66">
        <f>+B62*PEDIDO!F78</f>
        <v>0</v>
      </c>
      <c r="F62" s="33" t="s">
        <v>59</v>
      </c>
      <c r="G62" s="29" t="b">
        <f t="shared" si="0"/>
        <v>1</v>
      </c>
    </row>
    <row r="63" spans="1:7" ht="15" customHeight="1" x14ac:dyDescent="0.25">
      <c r="A63" s="71"/>
      <c r="B63" s="72"/>
      <c r="C63" s="66"/>
      <c r="F63" s="139" t="s">
        <v>60</v>
      </c>
      <c r="G63" s="147"/>
    </row>
    <row r="64" spans="1:7" x14ac:dyDescent="0.25">
      <c r="A64" s="125" t="s">
        <v>61</v>
      </c>
      <c r="B64" s="65">
        <v>0.252</v>
      </c>
      <c r="C64" s="66">
        <f>+B64*PEDIDO!F80</f>
        <v>0</v>
      </c>
      <c r="F64" s="28" t="s">
        <v>61</v>
      </c>
      <c r="G64" s="29" t="b">
        <f t="shared" si="0"/>
        <v>1</v>
      </c>
    </row>
    <row r="65" spans="1:7" x14ac:dyDescent="0.25">
      <c r="A65" s="125" t="s">
        <v>62</v>
      </c>
      <c r="B65" s="65">
        <v>0.24099999999999999</v>
      </c>
      <c r="C65" s="66">
        <f>+B65*PEDIDO!F81</f>
        <v>0</v>
      </c>
      <c r="F65" s="33" t="s">
        <v>62</v>
      </c>
      <c r="G65" s="29" t="b">
        <f t="shared" si="0"/>
        <v>1</v>
      </c>
    </row>
    <row r="66" spans="1:7" x14ac:dyDescent="0.25">
      <c r="A66" s="125" t="s">
        <v>63</v>
      </c>
      <c r="B66" s="67">
        <v>0.14899999999999999</v>
      </c>
      <c r="C66" s="66">
        <f>+B66*PEDIDO!F82</f>
        <v>0</v>
      </c>
      <c r="F66" s="33" t="s">
        <v>63</v>
      </c>
      <c r="G66" s="29" t="b">
        <f t="shared" si="0"/>
        <v>1</v>
      </c>
    </row>
    <row r="67" spans="1:7" x14ac:dyDescent="0.25">
      <c r="A67" s="125" t="s">
        <v>64</v>
      </c>
      <c r="B67" s="65">
        <v>6.3E-2</v>
      </c>
      <c r="C67" s="66">
        <f>+B67*PEDIDO!F83</f>
        <v>0</v>
      </c>
      <c r="F67" s="33" t="s">
        <v>64</v>
      </c>
      <c r="G67" s="29" t="b">
        <f t="shared" si="0"/>
        <v>1</v>
      </c>
    </row>
    <row r="68" spans="1:7" x14ac:dyDescent="0.25">
      <c r="A68" s="125" t="s">
        <v>65</v>
      </c>
      <c r="B68" s="75">
        <v>0.3</v>
      </c>
      <c r="C68" s="66">
        <f>+B68*PEDIDO!F84</f>
        <v>0</v>
      </c>
      <c r="D68" s="70" t="s">
        <v>74</v>
      </c>
      <c r="E68" s="70"/>
      <c r="F68" s="33" t="s">
        <v>65</v>
      </c>
      <c r="G68" s="29" t="b">
        <f t="shared" ref="G68" si="1">+A68=F68</f>
        <v>1</v>
      </c>
    </row>
    <row r="69" spans="1:7" ht="15" customHeight="1" x14ac:dyDescent="0.25">
      <c r="A69" s="71"/>
      <c r="B69" s="72"/>
      <c r="C69" s="66"/>
      <c r="F69" s="139" t="s">
        <v>66</v>
      </c>
      <c r="G69" s="147"/>
    </row>
    <row r="70" spans="1:7" x14ac:dyDescent="0.25">
      <c r="A70" s="125" t="s">
        <v>67</v>
      </c>
      <c r="B70" s="66">
        <v>0.06</v>
      </c>
      <c r="C70" s="66">
        <f>+B70*PEDIDO!F86</f>
        <v>0</v>
      </c>
      <c r="F70" s="28" t="s">
        <v>67</v>
      </c>
      <c r="G70" s="29" t="b">
        <f t="shared" ref="G70" si="2">+A70=F70</f>
        <v>1</v>
      </c>
    </row>
    <row r="71" spans="1:7" x14ac:dyDescent="0.25">
      <c r="A71" s="71"/>
      <c r="B71" s="73"/>
      <c r="C71" s="66"/>
      <c r="F71" s="139" t="s">
        <v>68</v>
      </c>
      <c r="G71" s="147"/>
    </row>
    <row r="72" spans="1:7" x14ac:dyDescent="0.25">
      <c r="A72" s="125" t="s">
        <v>69</v>
      </c>
      <c r="B72" s="65">
        <v>0.01</v>
      </c>
      <c r="C72" s="66">
        <f>+B72*PEDIDO!F88</f>
        <v>0</v>
      </c>
      <c r="F72" s="53" t="s">
        <v>69</v>
      </c>
      <c r="G72" s="29" t="b">
        <f t="shared" ref="G72" si="3">+A72=F72</f>
        <v>1</v>
      </c>
    </row>
    <row r="73" spans="1:7" x14ac:dyDescent="0.25">
      <c r="B73" s="1"/>
      <c r="C73" s="76">
        <f>SUM(C2:C72)</f>
        <v>0</v>
      </c>
      <c r="D73" s="10" t="s">
        <v>76</v>
      </c>
    </row>
    <row r="74" spans="1:7" x14ac:dyDescent="0.25">
      <c r="B74" s="1"/>
      <c r="C74" s="77"/>
    </row>
    <row r="75" spans="1:7" x14ac:dyDescent="0.25">
      <c r="B75" s="1"/>
    </row>
    <row r="76" spans="1:7" x14ac:dyDescent="0.25">
      <c r="B76" s="1"/>
    </row>
    <row r="77" spans="1:7" x14ac:dyDescent="0.25">
      <c r="B77" s="1"/>
    </row>
    <row r="80" spans="1:7" ht="16.5" x14ac:dyDescent="0.3">
      <c r="B80" s="78"/>
      <c r="C80" s="78"/>
    </row>
    <row r="81" spans="2:3" ht="16.5" x14ac:dyDescent="0.3">
      <c r="B81" s="78"/>
      <c r="C81" s="78"/>
    </row>
    <row r="82" spans="2:3" ht="16.5" x14ac:dyDescent="0.3">
      <c r="B82" s="78"/>
      <c r="C82" s="78"/>
    </row>
    <row r="83" spans="2:3" ht="16.5" x14ac:dyDescent="0.3">
      <c r="B83" s="78"/>
      <c r="C83" s="78"/>
    </row>
    <row r="84" spans="2:3" ht="16.5" x14ac:dyDescent="0.3">
      <c r="B84" s="78"/>
      <c r="C84" s="78"/>
    </row>
    <row r="85" spans="2:3" ht="16.5" x14ac:dyDescent="0.3">
      <c r="B85" s="78"/>
      <c r="C85" s="78"/>
    </row>
    <row r="86" spans="2:3" ht="16.5" x14ac:dyDescent="0.3">
      <c r="B86" s="78"/>
      <c r="C86" s="78"/>
    </row>
    <row r="87" spans="2:3" ht="16.5" x14ac:dyDescent="0.3">
      <c r="B87" s="78"/>
      <c r="C87" s="78"/>
    </row>
    <row r="88" spans="2:3" ht="16.5" x14ac:dyDescent="0.3">
      <c r="B88" s="78"/>
      <c r="C88" s="78"/>
    </row>
    <row r="103" spans="2:3" ht="16.5" x14ac:dyDescent="0.3">
      <c r="B103" s="78"/>
      <c r="C103" s="78"/>
    </row>
    <row r="104" spans="2:3" ht="16.5" x14ac:dyDescent="0.3">
      <c r="B104" s="78"/>
      <c r="C104" s="78"/>
    </row>
    <row r="105" spans="2:3" ht="16.5" x14ac:dyDescent="0.3">
      <c r="B105" s="78"/>
      <c r="C105" s="78"/>
    </row>
    <row r="106" spans="2:3" ht="16.5" x14ac:dyDescent="0.3">
      <c r="B106" s="78"/>
      <c r="C106" s="78"/>
    </row>
    <row r="107" spans="2:3" ht="16.5" x14ac:dyDescent="0.3">
      <c r="B107" s="78"/>
      <c r="C107" s="78"/>
    </row>
    <row r="108" spans="2:3" ht="16.5" x14ac:dyDescent="0.3">
      <c r="B108" s="78"/>
      <c r="C108" s="78"/>
    </row>
    <row r="109" spans="2:3" ht="16.5" x14ac:dyDescent="0.3">
      <c r="B109" s="78"/>
      <c r="C109" s="78"/>
    </row>
    <row r="110" spans="2:3" ht="16.5" x14ac:dyDescent="0.3">
      <c r="B110" s="78"/>
      <c r="C110" s="78"/>
    </row>
    <row r="111" spans="2:3" ht="16.5" x14ac:dyDescent="0.3">
      <c r="B111" s="78"/>
      <c r="C111" s="78"/>
    </row>
    <row r="112" spans="2:3" ht="16.5" x14ac:dyDescent="0.3">
      <c r="B112" s="78"/>
      <c r="C112" s="78"/>
    </row>
    <row r="113" spans="2:3" ht="16.5" x14ac:dyDescent="0.3">
      <c r="B113" s="78"/>
      <c r="C113" s="78"/>
    </row>
    <row r="114" spans="2:3" ht="16.5" x14ac:dyDescent="0.3">
      <c r="B114" s="78"/>
      <c r="C114" s="78"/>
    </row>
    <row r="115" spans="2:3" ht="16.5" x14ac:dyDescent="0.3">
      <c r="B115" s="78"/>
      <c r="C115" s="78"/>
    </row>
    <row r="116" spans="2:3" ht="16.5" x14ac:dyDescent="0.3">
      <c r="C116" s="78"/>
    </row>
    <row r="117" spans="2:3" ht="16.5" x14ac:dyDescent="0.3">
      <c r="C117" s="78"/>
    </row>
    <row r="118" spans="2:3" ht="16.5" x14ac:dyDescent="0.3">
      <c r="C118" s="78"/>
    </row>
    <row r="119" spans="2:3" ht="16.5" x14ac:dyDescent="0.3">
      <c r="C119" s="78"/>
    </row>
    <row r="120" spans="2:3" ht="16.5" x14ac:dyDescent="0.3">
      <c r="C120" s="78"/>
    </row>
    <row r="121" spans="2:3" ht="16.5" x14ac:dyDescent="0.3">
      <c r="C121" s="78"/>
    </row>
    <row r="122" spans="2:3" ht="16.5" x14ac:dyDescent="0.3">
      <c r="C122" s="78"/>
    </row>
    <row r="123" spans="2:3" ht="16.5" x14ac:dyDescent="0.3">
      <c r="C123" s="78"/>
    </row>
    <row r="124" spans="2:3" ht="16.5" x14ac:dyDescent="0.3">
      <c r="C124" s="78"/>
    </row>
    <row r="125" spans="2:3" ht="16.5" x14ac:dyDescent="0.3">
      <c r="C125" s="78"/>
    </row>
    <row r="126" spans="2:3" ht="16.5" x14ac:dyDescent="0.3">
      <c r="B126" s="79"/>
      <c r="C126" s="78"/>
    </row>
    <row r="127" spans="2:3" ht="16.5" x14ac:dyDescent="0.3">
      <c r="B127" s="78"/>
      <c r="C127" s="78"/>
    </row>
    <row r="128" spans="2:3" ht="16.5" x14ac:dyDescent="0.3">
      <c r="B128" s="78"/>
      <c r="C128" s="78"/>
    </row>
    <row r="129" spans="3:3" ht="16.5" x14ac:dyDescent="0.3">
      <c r="C129" s="78"/>
    </row>
    <row r="130" spans="3:3" ht="16.5" x14ac:dyDescent="0.3">
      <c r="C130" s="78"/>
    </row>
    <row r="131" spans="3:3" ht="16.5" x14ac:dyDescent="0.3">
      <c r="C131" s="78"/>
    </row>
    <row r="132" spans="3:3" ht="16.5" x14ac:dyDescent="0.3">
      <c r="C132" s="78"/>
    </row>
    <row r="133" spans="3:3" ht="16.5" x14ac:dyDescent="0.3">
      <c r="C133" s="78"/>
    </row>
    <row r="134" spans="3:3" ht="16.5" x14ac:dyDescent="0.3">
      <c r="C134" s="78"/>
    </row>
    <row r="135" spans="3:3" ht="16.5" x14ac:dyDescent="0.3">
      <c r="C135" s="78"/>
    </row>
    <row r="136" spans="3:3" ht="16.5" x14ac:dyDescent="0.3">
      <c r="C136" s="78"/>
    </row>
    <row r="137" spans="3:3" ht="16.5" x14ac:dyDescent="0.3">
      <c r="C137" s="78"/>
    </row>
    <row r="138" spans="3:3" ht="16.5" x14ac:dyDescent="0.3">
      <c r="C138" s="78"/>
    </row>
    <row r="139" spans="3:3" ht="16.5" x14ac:dyDescent="0.3">
      <c r="C139" s="78"/>
    </row>
    <row r="140" spans="3:3" ht="16.5" x14ac:dyDescent="0.3">
      <c r="C140" s="78"/>
    </row>
    <row r="141" spans="3:3" ht="16.5" x14ac:dyDescent="0.3">
      <c r="C141" s="78"/>
    </row>
    <row r="142" spans="3:3" ht="16.5" x14ac:dyDescent="0.3">
      <c r="C142" s="78"/>
    </row>
    <row r="143" spans="3:3" ht="16.5" x14ac:dyDescent="0.3">
      <c r="C143" s="78"/>
    </row>
    <row r="144" spans="3:3" ht="16.5" x14ac:dyDescent="0.3">
      <c r="C144" s="78"/>
    </row>
    <row r="145" spans="2:5" ht="16.5" x14ac:dyDescent="0.3">
      <c r="C145" s="78"/>
    </row>
    <row r="146" spans="2:5" ht="16.5" x14ac:dyDescent="0.3">
      <c r="C146" s="78"/>
    </row>
    <row r="147" spans="2:5" ht="16.5" x14ac:dyDescent="0.3">
      <c r="C147" s="78"/>
    </row>
    <row r="148" spans="2:5" ht="16.5" x14ac:dyDescent="0.3">
      <c r="C148" s="78"/>
    </row>
    <row r="149" spans="2:5" ht="16.5" x14ac:dyDescent="0.3">
      <c r="C149" s="78"/>
    </row>
    <row r="150" spans="2:5" ht="16.5" x14ac:dyDescent="0.3">
      <c r="C150" s="78"/>
    </row>
    <row r="151" spans="2:5" ht="16.5" x14ac:dyDescent="0.3">
      <c r="C151" s="78"/>
    </row>
    <row r="152" spans="2:5" ht="16.5" x14ac:dyDescent="0.3">
      <c r="C152" s="78"/>
    </row>
    <row r="153" spans="2:5" ht="16.5" x14ac:dyDescent="0.3">
      <c r="C153" s="78"/>
    </row>
    <row r="154" spans="2:5" ht="16.5" x14ac:dyDescent="0.3">
      <c r="B154" s="78"/>
      <c r="C154" s="78"/>
    </row>
    <row r="155" spans="2:5" ht="16.5" x14ac:dyDescent="0.3">
      <c r="B155" s="22"/>
      <c r="C155" s="22"/>
      <c r="D155" s="80"/>
      <c r="E155" s="80"/>
    </row>
    <row r="156" spans="2:5" x14ac:dyDescent="0.25">
      <c r="B156" s="81"/>
      <c r="C156" s="81"/>
      <c r="D156" s="80"/>
      <c r="E156" s="80"/>
    </row>
    <row r="157" spans="2:5" x14ac:dyDescent="0.25">
      <c r="B157" s="81"/>
      <c r="C157" s="81"/>
      <c r="D157" s="80"/>
      <c r="E157" s="80"/>
    </row>
    <row r="158" spans="2:5" x14ac:dyDescent="0.25">
      <c r="B158" s="81"/>
      <c r="C158" s="81"/>
      <c r="D158" s="80"/>
      <c r="E158" s="80"/>
    </row>
    <row r="159" spans="2:5" x14ac:dyDescent="0.25">
      <c r="B159" s="81"/>
      <c r="C159" s="81"/>
      <c r="D159" s="80"/>
      <c r="E159" s="80"/>
    </row>
    <row r="160" spans="2:5" x14ac:dyDescent="0.25">
      <c r="B160" s="81"/>
      <c r="C160" s="81"/>
      <c r="D160" s="80"/>
      <c r="E160" s="80"/>
    </row>
    <row r="161" spans="2:5" x14ac:dyDescent="0.25">
      <c r="B161" s="81"/>
      <c r="C161" s="81"/>
      <c r="D161" s="80"/>
      <c r="E161" s="80"/>
    </row>
    <row r="162" spans="2:5" x14ac:dyDescent="0.25">
      <c r="B162" s="81"/>
      <c r="C162" s="81"/>
      <c r="D162" s="80"/>
      <c r="E162" s="80"/>
    </row>
    <row r="163" spans="2:5" x14ac:dyDescent="0.25">
      <c r="B163" s="81"/>
      <c r="C163" s="81"/>
      <c r="D163" s="80"/>
      <c r="E163" s="80"/>
    </row>
    <row r="164" spans="2:5" x14ac:dyDescent="0.25">
      <c r="B164" s="81"/>
      <c r="C164" s="81"/>
      <c r="D164" s="80"/>
      <c r="E164" s="80"/>
    </row>
    <row r="165" spans="2:5" x14ac:dyDescent="0.25">
      <c r="B165" s="81"/>
      <c r="C165" s="81"/>
      <c r="D165" s="80"/>
      <c r="E165" s="80"/>
    </row>
    <row r="166" spans="2:5" x14ac:dyDescent="0.25">
      <c r="B166" s="81"/>
      <c r="C166" s="81"/>
      <c r="D166" s="80"/>
      <c r="E166" s="80"/>
    </row>
    <row r="167" spans="2:5" x14ac:dyDescent="0.25">
      <c r="B167" s="81"/>
      <c r="C167" s="81"/>
      <c r="D167" s="80"/>
      <c r="E167" s="80"/>
    </row>
    <row r="168" spans="2:5" x14ac:dyDescent="0.25">
      <c r="B168" s="81"/>
      <c r="C168" s="81"/>
      <c r="D168" s="80"/>
      <c r="E168" s="80"/>
    </row>
    <row r="169" spans="2:5" x14ac:dyDescent="0.25">
      <c r="B169" s="81"/>
      <c r="C169" s="81"/>
      <c r="D169" s="80"/>
      <c r="E169" s="80"/>
    </row>
    <row r="170" spans="2:5" x14ac:dyDescent="0.25">
      <c r="B170" s="81"/>
      <c r="C170" s="81"/>
      <c r="D170" s="80"/>
      <c r="E170" s="80"/>
    </row>
    <row r="171" spans="2:5" x14ac:dyDescent="0.25">
      <c r="B171" s="81"/>
      <c r="C171" s="81"/>
      <c r="D171" s="80"/>
      <c r="E171" s="80"/>
    </row>
    <row r="172" spans="2:5" x14ac:dyDescent="0.25">
      <c r="B172" s="81"/>
      <c r="C172" s="81"/>
      <c r="D172" s="80"/>
      <c r="E172" s="80"/>
    </row>
    <row r="173" spans="2:5" x14ac:dyDescent="0.25">
      <c r="B173" s="81"/>
      <c r="C173" s="81"/>
      <c r="D173" s="80"/>
      <c r="E173" s="80"/>
    </row>
    <row r="174" spans="2:5" x14ac:dyDescent="0.25">
      <c r="B174" s="81"/>
      <c r="C174" s="81"/>
      <c r="D174" s="80"/>
      <c r="E174" s="80"/>
    </row>
    <row r="175" spans="2:5" x14ac:dyDescent="0.25">
      <c r="B175" s="81"/>
      <c r="C175" s="81"/>
      <c r="D175" s="80"/>
      <c r="E175" s="80"/>
    </row>
    <row r="176" spans="2:5" x14ac:dyDescent="0.25">
      <c r="B176" s="81"/>
      <c r="C176" s="81"/>
      <c r="D176" s="80"/>
      <c r="E176" s="80"/>
    </row>
    <row r="177" spans="2:5" x14ac:dyDescent="0.25">
      <c r="B177" s="81"/>
      <c r="C177" s="81"/>
      <c r="D177" s="80"/>
      <c r="E177" s="80"/>
    </row>
    <row r="178" spans="2:5" x14ac:dyDescent="0.25">
      <c r="B178" s="81"/>
      <c r="C178" s="81"/>
      <c r="D178" s="80"/>
      <c r="E178" s="80"/>
    </row>
    <row r="179" spans="2:5" x14ac:dyDescent="0.25">
      <c r="B179" s="81"/>
      <c r="C179" s="81"/>
      <c r="D179" s="80"/>
      <c r="E179" s="80"/>
    </row>
    <row r="180" spans="2:5" x14ac:dyDescent="0.25">
      <c r="B180" s="81"/>
      <c r="C180" s="81"/>
      <c r="D180" s="80"/>
      <c r="E180" s="80"/>
    </row>
    <row r="181" spans="2:5" x14ac:dyDescent="0.25">
      <c r="B181" s="81"/>
      <c r="C181" s="81"/>
      <c r="D181" s="80"/>
      <c r="E181" s="80"/>
    </row>
  </sheetData>
  <mergeCells count="6">
    <mergeCell ref="F71:G71"/>
    <mergeCell ref="F15:G15"/>
    <mergeCell ref="F45:G45"/>
    <mergeCell ref="F48:G48"/>
    <mergeCell ref="F63:G63"/>
    <mergeCell ref="F69:G69"/>
  </mergeCells>
  <dataValidations count="4">
    <dataValidation type="list" allowBlank="1" showInputMessage="1" showErrorMessage="1" sqref="A2:A14">
      <formula1>libros</formula1>
    </dataValidation>
    <dataValidation type="list" allowBlank="1" showInputMessage="1" showErrorMessage="1" sqref="A16:A44">
      <formula1>folletos</formula1>
    </dataValidation>
    <dataValidation type="list" allowBlank="1" showInputMessage="1" showErrorMessage="1" sqref="A46:A47 A64:A68 A70 A72">
      <formula1>otros</formula1>
    </dataValidation>
    <dataValidation type="list" allowBlank="1" showInputMessage="1" showErrorMessage="1" sqref="A49:A54 A61:A62">
      <formula1>hojillas</formula1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7"/>
  <sheetViews>
    <sheetView zoomScaleNormal="100" workbookViewId="0">
      <selection activeCell="F2" sqref="F2"/>
    </sheetView>
  </sheetViews>
  <sheetFormatPr baseColWidth="10" defaultColWidth="8.85546875" defaultRowHeight="15" x14ac:dyDescent="0.25"/>
  <cols>
    <col min="1" max="1" width="26.140625" style="82" customWidth="1"/>
    <col min="2" max="2" width="22.5703125" style="83" customWidth="1"/>
    <col min="3" max="3" width="18.42578125" style="83" customWidth="1"/>
    <col min="4" max="4" width="11.42578125" style="83"/>
    <col min="5" max="5" width="12.42578125" style="83" customWidth="1"/>
    <col min="6" max="6" width="11.42578125" style="83"/>
    <col min="7" max="7" width="15.85546875" style="83" customWidth="1"/>
    <col min="8" max="1025" width="11.42578125" style="83"/>
  </cols>
  <sheetData>
    <row r="1" spans="1:8" x14ac:dyDescent="0.25">
      <c r="A1" s="84"/>
      <c r="B1" s="84"/>
      <c r="C1" s="84"/>
      <c r="D1" s="84"/>
      <c r="E1" s="84"/>
      <c r="F1" s="84"/>
      <c r="G1" s="84"/>
    </row>
    <row r="2" spans="1:8" x14ac:dyDescent="0.25">
      <c r="A2" s="85" t="s">
        <v>77</v>
      </c>
      <c r="B2" s="86"/>
      <c r="C2" s="86"/>
    </row>
    <row r="3" spans="1:8" x14ac:dyDescent="0.25">
      <c r="A3" s="87"/>
      <c r="B3" s="88" t="s">
        <v>78</v>
      </c>
      <c r="C3" s="89">
        <f>+pesos!C73</f>
        <v>0</v>
      </c>
    </row>
    <row r="4" spans="1:8" x14ac:dyDescent="0.25">
      <c r="A4" s="1"/>
      <c r="F4" s="1"/>
    </row>
    <row r="5" spans="1:8" ht="30" x14ac:dyDescent="0.25">
      <c r="A5" s="90" t="s">
        <v>115</v>
      </c>
      <c r="B5" s="91"/>
      <c r="C5" s="91"/>
      <c r="D5" s="91"/>
      <c r="E5" s="91"/>
      <c r="F5" s="91"/>
      <c r="G5" s="91"/>
      <c r="H5" s="91"/>
    </row>
    <row r="6" spans="1:8" x14ac:dyDescent="0.25">
      <c r="A6" s="92" t="s">
        <v>116</v>
      </c>
      <c r="B6" s="91"/>
      <c r="C6" s="91"/>
      <c r="D6" s="91"/>
      <c r="E6" s="91"/>
      <c r="F6" s="91"/>
      <c r="G6" s="91"/>
      <c r="H6" s="91"/>
    </row>
    <row r="7" spans="1:8" x14ac:dyDescent="0.25">
      <c r="A7" s="93"/>
      <c r="B7" s="91"/>
      <c r="C7" s="91"/>
      <c r="D7" s="91"/>
      <c r="E7" s="91"/>
      <c r="F7" s="94"/>
      <c r="G7" s="91"/>
      <c r="H7" s="91"/>
    </row>
    <row r="8" spans="1:8" ht="15.75" x14ac:dyDescent="0.25">
      <c r="A8" s="95" t="s">
        <v>120</v>
      </c>
      <c r="B8" s="91"/>
      <c r="C8" s="91"/>
      <c r="D8" s="96" t="s">
        <v>79</v>
      </c>
      <c r="E8" s="97" t="s">
        <v>80</v>
      </c>
      <c r="F8" s="98" t="s">
        <v>81</v>
      </c>
      <c r="G8" s="98" t="s">
        <v>82</v>
      </c>
      <c r="H8" s="91"/>
    </row>
    <row r="9" spans="1:8" ht="15.75" x14ac:dyDescent="0.25">
      <c r="A9" s="99">
        <v>0</v>
      </c>
      <c r="B9" s="91"/>
      <c r="C9" s="91"/>
      <c r="D9" s="96"/>
      <c r="E9" s="97"/>
      <c r="F9" s="98"/>
      <c r="G9" s="98"/>
      <c r="H9" s="91"/>
    </row>
    <row r="10" spans="1:8" x14ac:dyDescent="0.25">
      <c r="A10" s="93" t="s">
        <v>83</v>
      </c>
      <c r="B10" s="91"/>
      <c r="C10" s="91"/>
      <c r="D10" s="100">
        <v>0</v>
      </c>
      <c r="E10" s="100">
        <v>1</v>
      </c>
      <c r="F10" s="101">
        <v>7.7</v>
      </c>
      <c r="G10" s="91">
        <f>+IF(AND( correos!$C$3&gt;correos!D10,correos!$C$3&lt;=correos!E10),correos!F10,0)</f>
        <v>0</v>
      </c>
      <c r="H10" s="91"/>
    </row>
    <row r="11" spans="1:8" x14ac:dyDescent="0.25">
      <c r="A11" s="93" t="s">
        <v>84</v>
      </c>
      <c r="B11" s="91"/>
      <c r="C11" s="91"/>
      <c r="D11" s="100">
        <v>1</v>
      </c>
      <c r="E11" s="100">
        <v>2</v>
      </c>
      <c r="F11" s="101">
        <v>8.1</v>
      </c>
      <c r="G11" s="91">
        <f>+IF(AND( correos!$C$3&gt;correos!D11,correos!$C$3&lt;=correos!E11),correos!F11,0)</f>
        <v>0</v>
      </c>
      <c r="H11" s="91"/>
    </row>
    <row r="12" spans="1:8" x14ac:dyDescent="0.25">
      <c r="A12" s="93" t="s">
        <v>113</v>
      </c>
      <c r="B12" s="91"/>
      <c r="C12" s="91"/>
      <c r="D12" s="100">
        <v>2</v>
      </c>
      <c r="E12" s="100">
        <v>12</v>
      </c>
      <c r="F12" s="101">
        <v>14.9</v>
      </c>
      <c r="G12" s="91">
        <f>+IF(AND( correos!$C$3&gt;correos!D12,correos!$C$3&lt;=correos!E12),correos!F12,0)</f>
        <v>0</v>
      </c>
      <c r="H12" s="91"/>
    </row>
    <row r="13" spans="1:8" x14ac:dyDescent="0.25">
      <c r="A13" s="93" t="s">
        <v>85</v>
      </c>
      <c r="B13" s="91"/>
      <c r="C13" s="91"/>
      <c r="D13" s="100">
        <v>12</v>
      </c>
      <c r="E13" s="100">
        <v>25</v>
      </c>
      <c r="F13" s="101">
        <v>21.9</v>
      </c>
      <c r="G13" s="91">
        <f>+IF(AND( correos!$C$3&gt;correos!D13,correos!$C$3&lt;=correos!E13),correos!F13,0)</f>
        <v>0</v>
      </c>
      <c r="H13" s="91"/>
    </row>
    <row r="14" spans="1:8" x14ac:dyDescent="0.25">
      <c r="A14" s="93"/>
      <c r="B14" s="91"/>
      <c r="C14" s="91"/>
      <c r="D14" s="100">
        <v>25</v>
      </c>
      <c r="E14" s="100"/>
      <c r="F14" s="101" t="s">
        <v>114</v>
      </c>
      <c r="G14" s="91">
        <f>+IF(AND( correos!$C$3&gt;correos!D14),correos!F14,0)</f>
        <v>0</v>
      </c>
      <c r="H14" s="91"/>
    </row>
    <row r="15" spans="1:8" x14ac:dyDescent="0.25">
      <c r="A15" s="93"/>
      <c r="B15" s="91"/>
      <c r="C15" s="91"/>
      <c r="D15" s="91"/>
      <c r="E15" s="91"/>
      <c r="F15" s="91"/>
      <c r="G15" s="91"/>
      <c r="H15" s="91"/>
    </row>
    <row r="16" spans="1:8" ht="15.75" x14ac:dyDescent="0.25">
      <c r="A16" s="93"/>
      <c r="B16" s="91"/>
      <c r="C16" s="91"/>
      <c r="D16" s="91"/>
      <c r="E16" s="91"/>
      <c r="F16" s="91"/>
      <c r="G16" s="102">
        <f>IF(C3&gt;25,"consultar",SUM(G10:G14))</f>
        <v>0</v>
      </c>
      <c r="H16" s="103"/>
    </row>
    <row r="17" spans="1:8" x14ac:dyDescent="0.25">
      <c r="A17" s="93"/>
      <c r="B17" s="91"/>
      <c r="C17" s="91"/>
      <c r="D17" s="91"/>
      <c r="E17" s="91"/>
      <c r="F17" s="91"/>
      <c r="G17" s="104" t="s">
        <v>86</v>
      </c>
      <c r="H17" s="103"/>
    </row>
    <row r="18" spans="1:8" x14ac:dyDescent="0.25">
      <c r="A18" s="1"/>
      <c r="B18" s="2"/>
      <c r="C18" s="10"/>
      <c r="D18" s="10"/>
      <c r="E18" s="10"/>
      <c r="F18" s="1"/>
    </row>
    <row r="19" spans="1:8" x14ac:dyDescent="0.25">
      <c r="B19" s="2"/>
      <c r="C19" s="2"/>
      <c r="F19" s="2"/>
    </row>
    <row r="20" spans="1:8" x14ac:dyDescent="0.25">
      <c r="A20" s="105"/>
      <c r="B20" s="2"/>
      <c r="C20" s="2"/>
      <c r="D20" s="106"/>
      <c r="F20" s="2"/>
    </row>
    <row r="21" spans="1:8" x14ac:dyDescent="0.25">
      <c r="A21" s="105"/>
      <c r="B21" s="2"/>
      <c r="C21" s="2"/>
    </row>
    <row r="22" spans="1:8" x14ac:dyDescent="0.25">
      <c r="A22" s="107" t="s">
        <v>87</v>
      </c>
      <c r="B22" s="108"/>
      <c r="C22" s="108"/>
      <c r="D22" s="109"/>
      <c r="E22" s="110"/>
      <c r="F22" s="108"/>
      <c r="G22" s="86"/>
    </row>
    <row r="23" spans="1:8" x14ac:dyDescent="0.25">
      <c r="A23" s="111"/>
      <c r="B23" s="108"/>
      <c r="C23" s="108"/>
      <c r="D23" s="86"/>
      <c r="E23" s="112" t="s">
        <v>117</v>
      </c>
      <c r="F23" s="113">
        <f>+correos!G16</f>
        <v>0</v>
      </c>
      <c r="G23" s="108"/>
    </row>
    <row r="24" spans="1:8" x14ac:dyDescent="0.25">
      <c r="A24" s="111"/>
      <c r="B24" s="108"/>
      <c r="C24" s="108"/>
      <c r="D24" s="86"/>
      <c r="E24" s="112" t="s">
        <v>118</v>
      </c>
      <c r="F24" s="113">
        <f>+IF(C3&gt;0,1,0)</f>
        <v>0</v>
      </c>
      <c r="G24" s="108"/>
    </row>
    <row r="25" spans="1:8" x14ac:dyDescent="0.25">
      <c r="A25" s="111"/>
      <c r="B25" s="108"/>
      <c r="C25" s="108"/>
      <c r="D25" s="86"/>
      <c r="E25" s="114" t="s">
        <v>119</v>
      </c>
      <c r="F25" s="115">
        <f>+F23+F24</f>
        <v>0</v>
      </c>
      <c r="G25" s="108" t="s">
        <v>88</v>
      </c>
    </row>
    <row r="26" spans="1:8" x14ac:dyDescent="0.25">
      <c r="A26" s="105"/>
      <c r="B26" s="2"/>
      <c r="C26" s="2"/>
      <c r="D26" s="2"/>
      <c r="E26" s="2"/>
      <c r="F26" s="2"/>
    </row>
    <row r="27" spans="1:8" x14ac:dyDescent="0.25">
      <c r="A27" s="105"/>
      <c r="B27" s="2"/>
      <c r="C27" s="2"/>
      <c r="D27" s="2"/>
      <c r="E27" s="2"/>
      <c r="F27" s="2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PEDIDO</vt:lpstr>
      <vt:lpstr>tarifa correos 2018</vt:lpstr>
      <vt:lpstr>pesos</vt:lpstr>
      <vt:lpstr>correos</vt:lpstr>
      <vt:lpstr>PEDIDO!Área_de_impresión</vt:lpstr>
      <vt:lpstr>PEDIDO!Z_5EC0EDA5_C208_47CA_8E0A_28F1D3B276A7_.wvu.Cols</vt:lpstr>
      <vt:lpstr>PEDIDO!Z_5EC0EDA5_C208_47CA_8E0A_28F1D3B276A7_.wvu.PrintArea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</dc:creator>
  <dc:description/>
  <cp:lastModifiedBy>balcgq</cp:lastModifiedBy>
  <cp:revision>3</cp:revision>
  <cp:lastPrinted>2018-03-18T15:05:15Z</cp:lastPrinted>
  <dcterms:created xsi:type="dcterms:W3CDTF">2011-06-19T08:55:42Z</dcterms:created>
  <dcterms:modified xsi:type="dcterms:W3CDTF">2018-12-28T13:48:49Z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